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0" yWindow="0" windowWidth="21840" windowHeight="9195" tabRatio="848" activeTab="1"/>
  </bookViews>
  <sheets>
    <sheet name="введ" sheetId="12" r:id="rId1"/>
    <sheet name="150.00" sheetId="1" r:id="rId2"/>
    <sheet name="150.01" sheetId="61" r:id="rId3"/>
    <sheet name="150.02" sheetId="60" r:id="rId4"/>
    <sheet name="150.03" sheetId="72" r:id="rId5"/>
    <sheet name="150.04" sheetId="73" r:id="rId6"/>
    <sheet name="150.05 ФА" sheetId="62" r:id="rId7"/>
    <sheet name="150.06" sheetId="74" r:id="rId8"/>
    <sheet name="150.07" sheetId="75" r:id="rId9"/>
    <sheet name="150.08" sheetId="71" r:id="rId10"/>
    <sheet name="150.09" sheetId="76" r:id="rId11"/>
    <sheet name="150.12" sheetId="98" r:id="rId12"/>
    <sheet name="№ 1доход реал" sheetId="2" r:id="rId13"/>
    <sheet name="№ 2 доход от прир стоимости " sheetId="3" r:id="rId14"/>
    <sheet name="№ 3 производн фининструменты" sheetId="4" r:id="rId15"/>
    <sheet name="№ 4 списание обязательств" sheetId="5" r:id="rId16"/>
    <sheet name="№ 5 доход по сомнит обяз" sheetId="6" r:id="rId17"/>
    <sheet name="№ 6 доход от уступки" sheetId="7" r:id="rId18"/>
    <sheet name="№ 7 доход от выб ФА" sheetId="41" r:id="rId19"/>
    <sheet name="№ 8 доход от корректировки" sheetId="87" r:id="rId20"/>
    <sheet name="№ 9 превышение отчислений" sheetId="81" r:id="rId21"/>
    <sheet name="№ 10 нецелевое использование" sheetId="88" r:id="rId22"/>
    <sheet name="№ 11 штрафы пени" sheetId="8" r:id="rId23"/>
    <sheet name="№ 12 дивид вознагр" sheetId="9" r:id="rId24"/>
    <sheet name="№ 13 курсовые разницы" sheetId="19" r:id="rId25"/>
    <sheet name="№ 14 депозит в ислам банке" sheetId="83" r:id="rId26"/>
    <sheet name="№ 15 другие доходы" sheetId="18" r:id="rId27"/>
    <sheet name="№ 17 коррект СГД" sheetId="17" r:id="rId28"/>
    <sheet name="№ 18 корректир СГД" sheetId="16" r:id="rId29"/>
    <sheet name="20.3A ТМЗ" sheetId="49" r:id="rId30"/>
    <sheet name="20.3B фин. услуги" sheetId="50" r:id="rId31"/>
    <sheet name="20.3C рекламные усл." sheetId="51" r:id="rId32"/>
    <sheet name="20.3D консультационные услуги" sheetId="53" r:id="rId33"/>
    <sheet name="20.3E маркетинговые усл." sheetId="54" r:id="rId34"/>
    <sheet name="20.3F дизайнерские услуги" sheetId="55" r:id="rId35"/>
    <sheet name="20.3G инжиниринговые услуги" sheetId="56" r:id="rId36"/>
    <sheet name="20.3H прочие" sheetId="52" r:id="rId37"/>
    <sheet name="20.4 доходы работников" sheetId="59" r:id="rId38"/>
    <sheet name="№ 20.5, 20.9 РБП" sheetId="26" r:id="rId39"/>
    <sheet name="150.05ФА  контракт" sheetId="79" r:id="rId40"/>
    <sheet name="150.05 ФА внеконтрактная" sheetId="78" r:id="rId41"/>
    <sheet name="150.05 ФА общие" sheetId="77" r:id="rId42"/>
    <sheet name="150.05 ФА общие распределение" sheetId="80" r:id="rId43"/>
    <sheet name="№20.6 текущий ремонт" sheetId="85" r:id="rId44"/>
    <sheet name="№ 20.7 капитал.ремонт" sheetId="84" r:id="rId45"/>
    <sheet name="№ 20.8 не вычет" sheetId="89" r:id="rId46"/>
    <sheet name="№ 21 штрафы" sheetId="14" r:id="rId47"/>
    <sheet name="№ 22 НДС" sheetId="24" r:id="rId48"/>
    <sheet name="№ 24 соцотчисл" sheetId="22" r:id="rId49"/>
    <sheet name="№ 25 вознагражд" sheetId="21" r:id="rId50"/>
    <sheet name="№26 команд расх" sheetId="20" r:id="rId51"/>
    <sheet name="№ 27 сомнит обязат" sheetId="25" r:id="rId52"/>
    <sheet name="№ 28 сомнит треб" sheetId="27" r:id="rId53"/>
    <sheet name="№ 29ликвидация последствий" sheetId="90" r:id="rId54"/>
    <sheet name="№30 наука" sheetId="91" r:id="rId55"/>
    <sheet name="№ 31 страхование" sheetId="92" r:id="rId56"/>
    <sheet name="№ 32 геология разведка" sheetId="93" r:id="rId57"/>
    <sheet name="№33 обучение" sheetId="94" r:id="rId58"/>
    <sheet name="№ 35 налоги" sheetId="31" r:id="rId59"/>
    <sheet name="№ 37 ИНП" sheetId="29" r:id="rId60"/>
    <sheet name="№ 38 другие вычеты" sheetId="45" r:id="rId61"/>
    <sheet name="№ 38 ОСМС" sheetId="95" r:id="rId62"/>
    <sheet name="№ 40 коррект дох и вычетов" sheetId="35" r:id="rId63"/>
    <sheet name="№ 50 убытки перенос" sheetId="38" r:id="rId64"/>
    <sheet name="Лист1" sheetId="46" r:id="rId65"/>
  </sheets>
  <definedNames>
    <definedName name="_SUB100" localSheetId="0">введ!$A$3</definedName>
    <definedName name="_xlnm._FilterDatabase" localSheetId="18" hidden="1">'№ 7 доход от выб ФА'!$A$14:$K$44</definedName>
    <definedName name="sub1002163307" localSheetId="0">введ!$A$4</definedName>
    <definedName name="_xlnm.Print_Area" localSheetId="1">'150.00'!$A$1:$O$162</definedName>
  </definedNames>
  <calcPr calcId="162913"/>
</workbook>
</file>

<file path=xl/calcChain.xml><?xml version="1.0" encoding="utf-8"?>
<calcChain xmlns="http://schemas.openxmlformats.org/spreadsheetml/2006/main">
  <c r="O154" i="1" l="1"/>
  <c r="O153" i="1"/>
  <c r="O152" i="1"/>
  <c r="O138" i="1"/>
  <c r="O125" i="1"/>
  <c r="O124" i="1"/>
  <c r="L19" i="75"/>
  <c r="L18" i="75"/>
  <c r="L17" i="75"/>
  <c r="L15" i="75"/>
  <c r="L21" i="75"/>
  <c r="L131" i="60"/>
  <c r="O139" i="61"/>
  <c r="L124" i="60"/>
  <c r="L123" i="60"/>
  <c r="L122" i="60"/>
  <c r="L121" i="60"/>
  <c r="L106" i="60"/>
  <c r="O131" i="61" l="1"/>
  <c r="O130" i="61"/>
  <c r="O129" i="61"/>
  <c r="O114" i="61"/>
  <c r="K47" i="62" l="1"/>
  <c r="K46" i="62"/>
  <c r="K45" i="62"/>
  <c r="K44" i="62"/>
  <c r="K32" i="62"/>
  <c r="K31" i="62"/>
  <c r="K29" i="62"/>
  <c r="K27" i="62"/>
  <c r="K26" i="62"/>
  <c r="K25" i="62"/>
  <c r="K24" i="62"/>
  <c r="K14" i="62"/>
  <c r="O164" i="1" l="1"/>
  <c r="I58" i="98"/>
  <c r="I57" i="98"/>
  <c r="I56" i="98"/>
  <c r="I55" i="98"/>
  <c r="I54" i="98"/>
  <c r="I53" i="98"/>
  <c r="I52" i="98"/>
  <c r="O36" i="98"/>
  <c r="O29" i="98"/>
  <c r="O24" i="98"/>
  <c r="K10" i="98"/>
  <c r="C8" i="98"/>
  <c r="O105" i="61"/>
  <c r="L98" i="60"/>
  <c r="K13" i="38"/>
  <c r="J13" i="38"/>
  <c r="I13" i="38"/>
  <c r="O151" i="1"/>
  <c r="O148" i="1"/>
  <c r="O147" i="1"/>
  <c r="O146" i="1"/>
  <c r="O143" i="1"/>
  <c r="O142" i="1"/>
  <c r="O129" i="1"/>
  <c r="O127" i="1"/>
  <c r="O123" i="1"/>
  <c r="O120" i="1"/>
  <c r="O119" i="1"/>
  <c r="O118" i="1"/>
  <c r="O101" i="1"/>
  <c r="O100" i="1"/>
  <c r="O94" i="1"/>
  <c r="O80" i="1"/>
  <c r="Y8" i="71"/>
  <c r="W8" i="71"/>
  <c r="U8" i="71"/>
  <c r="S8" i="71"/>
  <c r="K8" i="71"/>
  <c r="M8" i="71"/>
  <c r="M8" i="73"/>
  <c r="BA11" i="72"/>
  <c r="AY11" i="72"/>
  <c r="AW20" i="72"/>
  <c r="AW19" i="72"/>
  <c r="AW18" i="72"/>
  <c r="AW17" i="72"/>
  <c r="AW16" i="72"/>
  <c r="AW15" i="72"/>
  <c r="AW14" i="72"/>
  <c r="AW13" i="72"/>
  <c r="AQ20" i="72"/>
  <c r="AQ19" i="72"/>
  <c r="AQ18" i="72"/>
  <c r="AQ17" i="72"/>
  <c r="AQ16" i="72"/>
  <c r="AQ15" i="72"/>
  <c r="AQ14" i="72"/>
  <c r="AQ13" i="72"/>
  <c r="AI20" i="72"/>
  <c r="AI19" i="72"/>
  <c r="AI18" i="72"/>
  <c r="AI17" i="72"/>
  <c r="AI16" i="72"/>
  <c r="AI15" i="72"/>
  <c r="AI14" i="72"/>
  <c r="AI13" i="72"/>
  <c r="AG20" i="72"/>
  <c r="AG19" i="72"/>
  <c r="AG18" i="72"/>
  <c r="AG17" i="72"/>
  <c r="AG16" i="72"/>
  <c r="AG15" i="72"/>
  <c r="AG14" i="72"/>
  <c r="AG13" i="72"/>
  <c r="AG12" i="72"/>
  <c r="Y20" i="72"/>
  <c r="Y19" i="72"/>
  <c r="Y18" i="72"/>
  <c r="Y17" i="72"/>
  <c r="Y16" i="72"/>
  <c r="Y15" i="72"/>
  <c r="Y14" i="72"/>
  <c r="Y13" i="72"/>
  <c r="O144" i="1"/>
  <c r="L54" i="60"/>
  <c r="O69" i="61"/>
  <c r="I59" i="98" l="1"/>
  <c r="F25" i="95"/>
  <c r="E25" i="95"/>
  <c r="I37" i="95"/>
  <c r="H37" i="95"/>
  <c r="G37" i="95"/>
  <c r="D11" i="95"/>
  <c r="I24" i="95"/>
  <c r="H24" i="95"/>
  <c r="G24" i="95"/>
  <c r="F12" i="95"/>
  <c r="I12" i="95"/>
  <c r="E12" i="95"/>
  <c r="G12" i="95"/>
  <c r="C11" i="95"/>
  <c r="E8" i="95"/>
  <c r="C7" i="95"/>
  <c r="K43" i="62"/>
  <c r="K5" i="76"/>
  <c r="K5" i="71"/>
  <c r="K8" i="75"/>
  <c r="L5" i="74"/>
  <c r="I8" i="77"/>
  <c r="C7" i="77"/>
  <c r="M8" i="78"/>
  <c r="C7" i="78"/>
  <c r="L8" i="79"/>
  <c r="C7" i="79"/>
  <c r="C8" i="41"/>
  <c r="C5" i="76"/>
  <c r="C5" i="71"/>
  <c r="C7" i="75"/>
  <c r="C5" i="74"/>
  <c r="C7" i="62"/>
  <c r="I8" i="62"/>
  <c r="K5" i="73"/>
  <c r="C5" i="73"/>
  <c r="E7" i="72"/>
  <c r="C6" i="72"/>
  <c r="K10" i="60"/>
  <c r="C8" i="60"/>
  <c r="K10" i="61"/>
  <c r="C8" i="61"/>
  <c r="J9" i="76"/>
  <c r="M25" i="35"/>
  <c r="M26" i="35"/>
  <c r="M27" i="35"/>
  <c r="M28" i="35"/>
  <c r="M29" i="35"/>
  <c r="M30" i="35"/>
  <c r="M24" i="35"/>
  <c r="M16" i="35"/>
  <c r="M17" i="35"/>
  <c r="M18" i="35"/>
  <c r="M19" i="35"/>
  <c r="M20" i="35"/>
  <c r="M21" i="35"/>
  <c r="M15" i="35"/>
  <c r="L13" i="35"/>
  <c r="L77" i="60"/>
  <c r="M13" i="35"/>
  <c r="L22" i="35"/>
  <c r="L78" i="60"/>
  <c r="M25" i="45"/>
  <c r="I10" i="45"/>
  <c r="C8" i="45"/>
  <c r="I21" i="94"/>
  <c r="J21" i="94" s="1"/>
  <c r="O72" i="61"/>
  <c r="O90" i="1" s="1"/>
  <c r="J20" i="94"/>
  <c r="J19" i="94"/>
  <c r="J18" i="94"/>
  <c r="J17" i="94"/>
  <c r="J16" i="94"/>
  <c r="J15" i="94"/>
  <c r="J14" i="94"/>
  <c r="J13" i="94"/>
  <c r="J12" i="94"/>
  <c r="J11" i="94"/>
  <c r="I8" i="94"/>
  <c r="C6" i="94"/>
  <c r="K15" i="29"/>
  <c r="K16" i="29"/>
  <c r="K17" i="29"/>
  <c r="K14" i="29"/>
  <c r="I21" i="93"/>
  <c r="J21" i="93"/>
  <c r="J20" i="93"/>
  <c r="J19" i="93"/>
  <c r="J18" i="93"/>
  <c r="J17" i="93"/>
  <c r="J16" i="93"/>
  <c r="J15" i="93"/>
  <c r="J14" i="93"/>
  <c r="J13" i="93"/>
  <c r="J12" i="93"/>
  <c r="J11" i="93"/>
  <c r="I8" i="93"/>
  <c r="C6" i="93"/>
  <c r="J21" i="92"/>
  <c r="L61" i="60"/>
  <c r="O88" i="1" s="1"/>
  <c r="I21" i="92"/>
  <c r="K21" i="92"/>
  <c r="K20" i="92"/>
  <c r="K19" i="92"/>
  <c r="K18" i="92"/>
  <c r="K17" i="92"/>
  <c r="K16" i="92"/>
  <c r="K15" i="92"/>
  <c r="K14" i="92"/>
  <c r="K13" i="92"/>
  <c r="K12" i="92"/>
  <c r="K11" i="92"/>
  <c r="J8" i="92"/>
  <c r="C6" i="92"/>
  <c r="O68" i="61"/>
  <c r="O87" i="1" s="1"/>
  <c r="I21" i="91"/>
  <c r="J21" i="91"/>
  <c r="J20" i="91"/>
  <c r="J19" i="91"/>
  <c r="J18" i="91"/>
  <c r="J17" i="91"/>
  <c r="J16" i="91"/>
  <c r="J15" i="91"/>
  <c r="J14" i="91"/>
  <c r="J13" i="91"/>
  <c r="J12" i="91"/>
  <c r="J11" i="91"/>
  <c r="I8" i="91"/>
  <c r="C6" i="91"/>
  <c r="G29" i="90"/>
  <c r="G30" i="90"/>
  <c r="G31" i="90"/>
  <c r="G32" i="90"/>
  <c r="G33" i="90"/>
  <c r="G34" i="90"/>
  <c r="G35" i="90"/>
  <c r="G36" i="90"/>
  <c r="G37" i="90"/>
  <c r="G38" i="90"/>
  <c r="G28" i="90"/>
  <c r="F27" i="90"/>
  <c r="D14" i="90"/>
  <c r="E14" i="90"/>
  <c r="G9" i="90"/>
  <c r="C7" i="90"/>
  <c r="K16" i="89"/>
  <c r="K17" i="89"/>
  <c r="K18" i="89"/>
  <c r="K19" i="89"/>
  <c r="K20" i="89"/>
  <c r="K21" i="89"/>
  <c r="J26" i="89"/>
  <c r="L51" i="60"/>
  <c r="K26" i="89"/>
  <c r="I26" i="89"/>
  <c r="O57" i="61"/>
  <c r="K25" i="89"/>
  <c r="K24" i="89"/>
  <c r="K23" i="89"/>
  <c r="K22" i="89"/>
  <c r="K15" i="89"/>
  <c r="K14" i="89"/>
  <c r="K13" i="89"/>
  <c r="K12" i="89"/>
  <c r="K11" i="89"/>
  <c r="K10" i="89"/>
  <c r="J7" i="89"/>
  <c r="C6" i="89"/>
  <c r="I36" i="85"/>
  <c r="K61" i="77" s="1"/>
  <c r="I38" i="84"/>
  <c r="H38" i="84"/>
  <c r="G38" i="84"/>
  <c r="J38" i="84" s="1"/>
  <c r="I37" i="84"/>
  <c r="H37" i="84"/>
  <c r="G37" i="84"/>
  <c r="J37" i="84" s="1"/>
  <c r="I36" i="84"/>
  <c r="J36" i="84" s="1"/>
  <c r="H36" i="84"/>
  <c r="G36" i="84"/>
  <c r="I35" i="84"/>
  <c r="H35" i="84"/>
  <c r="G35" i="84"/>
  <c r="I34" i="84"/>
  <c r="H34" i="84"/>
  <c r="G34" i="84"/>
  <c r="J34" i="84" s="1"/>
  <c r="J33" i="84"/>
  <c r="J32" i="84"/>
  <c r="J31" i="84"/>
  <c r="J30" i="84"/>
  <c r="J29" i="84"/>
  <c r="J28" i="84"/>
  <c r="J27" i="84"/>
  <c r="J26" i="84"/>
  <c r="J25" i="84"/>
  <c r="J24" i="84"/>
  <c r="J23" i="84"/>
  <c r="J22" i="84"/>
  <c r="J21" i="84"/>
  <c r="J20" i="84"/>
  <c r="J19" i="84"/>
  <c r="J18" i="84"/>
  <c r="J17" i="84"/>
  <c r="J16" i="84"/>
  <c r="J15" i="84"/>
  <c r="J14" i="84"/>
  <c r="J13" i="84"/>
  <c r="J12" i="84"/>
  <c r="J11" i="84"/>
  <c r="G8" i="84"/>
  <c r="C7" i="84"/>
  <c r="I38" i="85"/>
  <c r="K63" i="77" s="1"/>
  <c r="H38" i="85"/>
  <c r="L62" i="78" s="1"/>
  <c r="G38" i="85"/>
  <c r="L62" i="79" s="1"/>
  <c r="I37" i="85"/>
  <c r="K62" i="77" s="1"/>
  <c r="H37" i="85"/>
  <c r="L61" i="78" s="1"/>
  <c r="G37" i="85"/>
  <c r="L61" i="79" s="1"/>
  <c r="H36" i="85"/>
  <c r="L60" i="78" s="1"/>
  <c r="G36" i="85"/>
  <c r="I35" i="85"/>
  <c r="K60" i="77" s="1"/>
  <c r="H35" i="85"/>
  <c r="L59" i="78" s="1"/>
  <c r="G35" i="85"/>
  <c r="L59" i="79" s="1"/>
  <c r="M47" i="78"/>
  <c r="K47" i="78"/>
  <c r="M46" i="78"/>
  <c r="M45" i="78"/>
  <c r="K45" i="78"/>
  <c r="M44" i="78"/>
  <c r="K44" i="78"/>
  <c r="M47" i="79"/>
  <c r="M46" i="79"/>
  <c r="K46" i="79"/>
  <c r="M45" i="79"/>
  <c r="K45" i="79"/>
  <c r="M44" i="79"/>
  <c r="L44" i="77"/>
  <c r="M44" i="77"/>
  <c r="L103" i="60"/>
  <c r="J22" i="85"/>
  <c r="J23" i="85"/>
  <c r="J24" i="85"/>
  <c r="C7" i="85"/>
  <c r="I34" i="85"/>
  <c r="J12" i="85"/>
  <c r="J13" i="85"/>
  <c r="J14" i="85"/>
  <c r="J15" i="85"/>
  <c r="J16" i="85"/>
  <c r="J17" i="85"/>
  <c r="J18" i="85"/>
  <c r="J19" i="85"/>
  <c r="J20" i="85"/>
  <c r="J21" i="85"/>
  <c r="J25" i="85"/>
  <c r="J26" i="85"/>
  <c r="J27" i="85"/>
  <c r="J28" i="85"/>
  <c r="J29" i="85"/>
  <c r="J30" i="85"/>
  <c r="J31" i="85"/>
  <c r="J32" i="85"/>
  <c r="J33" i="85"/>
  <c r="J11" i="85"/>
  <c r="H34" i="85"/>
  <c r="G34" i="85"/>
  <c r="G8" i="85"/>
  <c r="E18" i="26"/>
  <c r="L52" i="60"/>
  <c r="D18" i="26"/>
  <c r="C18" i="26"/>
  <c r="L48" i="60"/>
  <c r="C13" i="26"/>
  <c r="D13" i="26"/>
  <c r="D12" i="26"/>
  <c r="E13" i="26"/>
  <c r="O58" i="61"/>
  <c r="O28" i="61"/>
  <c r="O47" i="1" s="1"/>
  <c r="D12" i="88"/>
  <c r="F12" i="88"/>
  <c r="B12" i="88"/>
  <c r="I12" i="88"/>
  <c r="I8" i="88"/>
  <c r="C7" i="88"/>
  <c r="O32" i="61"/>
  <c r="K12" i="83"/>
  <c r="L26" i="60"/>
  <c r="J12" i="83"/>
  <c r="L24" i="83"/>
  <c r="L23" i="83"/>
  <c r="L22" i="83"/>
  <c r="L21" i="83"/>
  <c r="L20" i="83"/>
  <c r="L19" i="83"/>
  <c r="L18" i="83"/>
  <c r="L17" i="83"/>
  <c r="L16" i="83"/>
  <c r="L15" i="83"/>
  <c r="L14" i="83"/>
  <c r="L13" i="83"/>
  <c r="I8" i="83"/>
  <c r="C7" i="83"/>
  <c r="G27" i="87"/>
  <c r="H27" i="87"/>
  <c r="F12" i="87"/>
  <c r="I8" i="87"/>
  <c r="C7" i="87"/>
  <c r="L66" i="60"/>
  <c r="O95" i="1" s="1"/>
  <c r="J12" i="29"/>
  <c r="G19" i="31"/>
  <c r="H19" i="31"/>
  <c r="I19" i="31"/>
  <c r="G20" i="31"/>
  <c r="H20" i="31"/>
  <c r="I20" i="31"/>
  <c r="G21" i="31"/>
  <c r="H21" i="31"/>
  <c r="I21" i="31"/>
  <c r="G22" i="31"/>
  <c r="H22" i="31"/>
  <c r="I22" i="31"/>
  <c r="G23" i="31"/>
  <c r="H23" i="31"/>
  <c r="I23" i="31"/>
  <c r="I32" i="31"/>
  <c r="H32" i="31"/>
  <c r="G32" i="31"/>
  <c r="I31" i="31"/>
  <c r="H31" i="31"/>
  <c r="G31" i="31"/>
  <c r="I30" i="31"/>
  <c r="H30" i="31"/>
  <c r="G30" i="31"/>
  <c r="I29" i="31"/>
  <c r="H29" i="31"/>
  <c r="G29" i="31"/>
  <c r="I28" i="31"/>
  <c r="H28" i="31"/>
  <c r="G28" i="31"/>
  <c r="I27" i="31"/>
  <c r="H27" i="31"/>
  <c r="G27" i="31"/>
  <c r="I26" i="31"/>
  <c r="H26" i="31"/>
  <c r="G26" i="31"/>
  <c r="I25" i="31"/>
  <c r="I24" i="31" s="1"/>
  <c r="H25" i="31"/>
  <c r="H24" i="31" s="1"/>
  <c r="L63" i="60" s="1"/>
  <c r="G25" i="31"/>
  <c r="F24" i="31"/>
  <c r="E24" i="31"/>
  <c r="D24" i="31"/>
  <c r="C24" i="31"/>
  <c r="D13" i="31"/>
  <c r="E13" i="31"/>
  <c r="E12" i="31"/>
  <c r="F13" i="31"/>
  <c r="F12" i="31"/>
  <c r="C13" i="31"/>
  <c r="C12" i="31"/>
  <c r="K24" i="27"/>
  <c r="K23" i="27"/>
  <c r="K22" i="27"/>
  <c r="K21" i="27"/>
  <c r="K20" i="27"/>
  <c r="K19" i="27"/>
  <c r="J19" i="27"/>
  <c r="I19" i="27"/>
  <c r="J13" i="27"/>
  <c r="J25" i="27"/>
  <c r="L60" i="60"/>
  <c r="I13" i="27"/>
  <c r="I25" i="27"/>
  <c r="O66" i="61"/>
  <c r="K15" i="27"/>
  <c r="K16" i="27"/>
  <c r="K17" i="27"/>
  <c r="K18" i="27"/>
  <c r="K14" i="27"/>
  <c r="K13" i="27"/>
  <c r="K25" i="27"/>
  <c r="O65" i="61"/>
  <c r="K16" i="25"/>
  <c r="K15" i="25"/>
  <c r="K14" i="25"/>
  <c r="K13" i="25"/>
  <c r="J13" i="25"/>
  <c r="I13" i="25"/>
  <c r="K20" i="25"/>
  <c r="K19" i="25"/>
  <c r="K18" i="25"/>
  <c r="K17" i="25"/>
  <c r="J17" i="25"/>
  <c r="I17" i="25"/>
  <c r="K23" i="25"/>
  <c r="K24" i="25"/>
  <c r="K22" i="25"/>
  <c r="J21" i="25"/>
  <c r="J25" i="25"/>
  <c r="L59" i="60"/>
  <c r="I21" i="25"/>
  <c r="I25" i="25"/>
  <c r="O64" i="61"/>
  <c r="K36" i="20"/>
  <c r="K35" i="20"/>
  <c r="K34" i="20"/>
  <c r="K33" i="20"/>
  <c r="K32" i="20"/>
  <c r="J31" i="20"/>
  <c r="I31" i="20"/>
  <c r="K31" i="20"/>
  <c r="K30" i="20"/>
  <c r="K29" i="20"/>
  <c r="K28" i="20"/>
  <c r="K27" i="20"/>
  <c r="K26" i="20"/>
  <c r="J25" i="20"/>
  <c r="I25" i="20"/>
  <c r="K25" i="20"/>
  <c r="K24" i="20"/>
  <c r="K23" i="20"/>
  <c r="K22" i="20"/>
  <c r="K21" i="20"/>
  <c r="K20" i="20"/>
  <c r="J19" i="20"/>
  <c r="I19" i="20"/>
  <c r="K19" i="20"/>
  <c r="K13" i="20"/>
  <c r="K15" i="20"/>
  <c r="K16" i="20"/>
  <c r="K17" i="20"/>
  <c r="K18" i="20"/>
  <c r="K14" i="20"/>
  <c r="J13" i="20"/>
  <c r="J37" i="20"/>
  <c r="L58" i="60"/>
  <c r="I13" i="20"/>
  <c r="I37" i="20"/>
  <c r="J14" i="21"/>
  <c r="J21" i="21"/>
  <c r="L57" i="60"/>
  <c r="K14" i="21"/>
  <c r="K21" i="21"/>
  <c r="K16" i="22"/>
  <c r="K15" i="22"/>
  <c r="K14" i="22"/>
  <c r="K13" i="22"/>
  <c r="K12" i="22"/>
  <c r="J11" i="22"/>
  <c r="L56" i="60" s="1"/>
  <c r="I11" i="22"/>
  <c r="O62" i="61" s="1"/>
  <c r="J11" i="24"/>
  <c r="K11" i="24"/>
  <c r="I11" i="24"/>
  <c r="O60" i="61"/>
  <c r="K16" i="24"/>
  <c r="K15" i="24"/>
  <c r="K14" i="24"/>
  <c r="K13" i="24"/>
  <c r="K12" i="24"/>
  <c r="J31" i="14"/>
  <c r="K31" i="14" s="1"/>
  <c r="I31" i="14"/>
  <c r="O59" i="61"/>
  <c r="K30" i="14"/>
  <c r="K29" i="14"/>
  <c r="K28" i="14"/>
  <c r="K27" i="14"/>
  <c r="K26" i="14"/>
  <c r="K25" i="14"/>
  <c r="K24" i="14"/>
  <c r="K23" i="14"/>
  <c r="K22" i="14"/>
  <c r="K21" i="14"/>
  <c r="K20" i="14"/>
  <c r="K19" i="14"/>
  <c r="K18" i="14"/>
  <c r="K17" i="14"/>
  <c r="K16" i="14"/>
  <c r="K15" i="14"/>
  <c r="K14" i="14"/>
  <c r="K13" i="14"/>
  <c r="K12" i="14"/>
  <c r="K11" i="14"/>
  <c r="L17" i="59"/>
  <c r="K17" i="59"/>
  <c r="M16" i="59"/>
  <c r="M15" i="59"/>
  <c r="M14" i="59"/>
  <c r="M13" i="59"/>
  <c r="M12" i="59"/>
  <c r="M11" i="59"/>
  <c r="J30" i="52"/>
  <c r="L46" i="60" s="1"/>
  <c r="I30" i="52"/>
  <c r="K30" i="52" s="1"/>
  <c r="K29" i="52"/>
  <c r="K28" i="52"/>
  <c r="K27" i="52"/>
  <c r="K26" i="52"/>
  <c r="K25" i="52"/>
  <c r="K24" i="52"/>
  <c r="K23" i="52"/>
  <c r="K22" i="52"/>
  <c r="K21" i="52"/>
  <c r="K20" i="52"/>
  <c r="K19" i="52"/>
  <c r="K18" i="52"/>
  <c r="K17" i="52"/>
  <c r="K16" i="52"/>
  <c r="K15" i="52"/>
  <c r="K14" i="52"/>
  <c r="K13" i="52"/>
  <c r="K12" i="52"/>
  <c r="K11" i="52"/>
  <c r="K10" i="52"/>
  <c r="O51" i="61"/>
  <c r="J20" i="56"/>
  <c r="K20" i="56"/>
  <c r="I20" i="56"/>
  <c r="K19" i="56"/>
  <c r="K18" i="56"/>
  <c r="K17" i="56"/>
  <c r="K16" i="56"/>
  <c r="K15" i="56"/>
  <c r="K14" i="56"/>
  <c r="K13" i="56"/>
  <c r="K12" i="56"/>
  <c r="K11" i="56"/>
  <c r="K10" i="56"/>
  <c r="L44" i="60"/>
  <c r="J20" i="55"/>
  <c r="I20" i="55"/>
  <c r="O50" i="61"/>
  <c r="K19" i="55"/>
  <c r="K18" i="55"/>
  <c r="K17" i="55"/>
  <c r="K16" i="55"/>
  <c r="K15" i="55"/>
  <c r="K14" i="55"/>
  <c r="K13" i="55"/>
  <c r="K12" i="55"/>
  <c r="K11" i="55"/>
  <c r="K10" i="55"/>
  <c r="L43" i="60"/>
  <c r="J20" i="54"/>
  <c r="I20" i="54"/>
  <c r="O49" i="61"/>
  <c r="K20" i="54"/>
  <c r="K19" i="54"/>
  <c r="K18" i="54"/>
  <c r="K17" i="54"/>
  <c r="K16" i="54"/>
  <c r="K15" i="54"/>
  <c r="K14" i="54"/>
  <c r="K13" i="54"/>
  <c r="K12" i="54"/>
  <c r="K11" i="54"/>
  <c r="K10" i="54"/>
  <c r="K20" i="53"/>
  <c r="J20" i="53"/>
  <c r="L42" i="60"/>
  <c r="I20" i="53"/>
  <c r="O48" i="61"/>
  <c r="K19" i="53"/>
  <c r="K18" i="53"/>
  <c r="K17" i="53"/>
  <c r="K16" i="53"/>
  <c r="K15" i="53"/>
  <c r="K14" i="53"/>
  <c r="K13" i="53"/>
  <c r="K12" i="53"/>
  <c r="K11" i="53"/>
  <c r="K10" i="53"/>
  <c r="J20" i="51"/>
  <c r="L41" i="60"/>
  <c r="I20" i="51"/>
  <c r="O47" i="61"/>
  <c r="K19" i="51"/>
  <c r="K18" i="51"/>
  <c r="K17" i="51"/>
  <c r="K16" i="51"/>
  <c r="K15" i="51"/>
  <c r="K14" i="51"/>
  <c r="K13" i="51"/>
  <c r="K12" i="51"/>
  <c r="K11" i="51"/>
  <c r="K10" i="51"/>
  <c r="J30" i="50"/>
  <c r="L40" i="60"/>
  <c r="I30" i="50"/>
  <c r="O46" i="61"/>
  <c r="K29" i="50"/>
  <c r="K28" i="50"/>
  <c r="K27" i="50"/>
  <c r="K26" i="50"/>
  <c r="K25" i="50"/>
  <c r="K24" i="50"/>
  <c r="K23" i="50"/>
  <c r="K22" i="50"/>
  <c r="K21" i="50"/>
  <c r="K20" i="50"/>
  <c r="K19" i="50"/>
  <c r="K18" i="50"/>
  <c r="K17" i="50"/>
  <c r="K16" i="50"/>
  <c r="K15" i="50"/>
  <c r="K14" i="50"/>
  <c r="K13" i="50"/>
  <c r="K12" i="50"/>
  <c r="K11" i="50"/>
  <c r="K10" i="50"/>
  <c r="G7" i="50"/>
  <c r="K12" i="49"/>
  <c r="K13" i="49"/>
  <c r="K14" i="49"/>
  <c r="K15" i="49"/>
  <c r="K16" i="49"/>
  <c r="K17" i="49"/>
  <c r="K18" i="49"/>
  <c r="K19" i="49"/>
  <c r="K20" i="49"/>
  <c r="K21" i="49"/>
  <c r="K22" i="49"/>
  <c r="K23" i="49"/>
  <c r="K24" i="49"/>
  <c r="K25" i="49"/>
  <c r="K26" i="49"/>
  <c r="K27" i="49"/>
  <c r="K28" i="49"/>
  <c r="K29" i="49"/>
  <c r="K11" i="49"/>
  <c r="K10" i="49"/>
  <c r="I30" i="49"/>
  <c r="J30" i="49"/>
  <c r="L39" i="60" s="1"/>
  <c r="K13" i="16"/>
  <c r="L30" i="60"/>
  <c r="J13" i="16"/>
  <c r="O36" i="61"/>
  <c r="L12" i="19"/>
  <c r="L11" i="19"/>
  <c r="K12" i="17"/>
  <c r="K14" i="17"/>
  <c r="K13" i="17"/>
  <c r="K11" i="17"/>
  <c r="L12" i="16"/>
  <c r="L11" i="16"/>
  <c r="O35" i="61"/>
  <c r="G8" i="17"/>
  <c r="I14" i="17"/>
  <c r="J14" i="17"/>
  <c r="L29" i="60"/>
  <c r="K12" i="8"/>
  <c r="K26" i="8"/>
  <c r="L23" i="60"/>
  <c r="J12" i="8"/>
  <c r="J26" i="8"/>
  <c r="O29" i="61"/>
  <c r="K19" i="8"/>
  <c r="J19" i="8"/>
  <c r="L25" i="8"/>
  <c r="L24" i="8"/>
  <c r="L23" i="8"/>
  <c r="L22" i="8"/>
  <c r="L21" i="8"/>
  <c r="L20" i="8"/>
  <c r="L19" i="8"/>
  <c r="L14" i="8"/>
  <c r="L12" i="8"/>
  <c r="L15" i="8"/>
  <c r="L16" i="8"/>
  <c r="L17" i="8"/>
  <c r="L18" i="8"/>
  <c r="L13" i="8"/>
  <c r="G27" i="81"/>
  <c r="H27" i="81"/>
  <c r="F12" i="81"/>
  <c r="I8" i="81"/>
  <c r="C7" i="81"/>
  <c r="L27" i="60"/>
  <c r="J19" i="18"/>
  <c r="I19" i="18"/>
  <c r="O33" i="61"/>
  <c r="K12" i="18"/>
  <c r="K13" i="18"/>
  <c r="K14" i="18"/>
  <c r="K15" i="18"/>
  <c r="K16" i="18"/>
  <c r="K17" i="18"/>
  <c r="K18" i="18"/>
  <c r="K11" i="18"/>
  <c r="K19" i="18"/>
  <c r="H42" i="41"/>
  <c r="G43" i="41"/>
  <c r="E42" i="41"/>
  <c r="D42" i="41"/>
  <c r="J13" i="19"/>
  <c r="O31" i="61" s="1"/>
  <c r="K13" i="19"/>
  <c r="L25" i="60" s="1"/>
  <c r="J14" i="19"/>
  <c r="O73" i="61" s="1"/>
  <c r="K14" i="19"/>
  <c r="L62" i="60" s="1"/>
  <c r="K34" i="9"/>
  <c r="J34" i="9"/>
  <c r="K30" i="9"/>
  <c r="J30" i="9"/>
  <c r="K26" i="9"/>
  <c r="J26" i="9"/>
  <c r="K22" i="9"/>
  <c r="J22" i="9"/>
  <c r="K18" i="9"/>
  <c r="J18" i="9"/>
  <c r="J17" i="9" s="1"/>
  <c r="J12" i="9" s="1"/>
  <c r="O30" i="61" s="1"/>
  <c r="L37" i="9"/>
  <c r="L36" i="9"/>
  <c r="L35" i="9"/>
  <c r="L34" i="9"/>
  <c r="L33" i="9"/>
  <c r="L32" i="9"/>
  <c r="L30" i="9"/>
  <c r="L29" i="9"/>
  <c r="L28" i="9"/>
  <c r="L27" i="9"/>
  <c r="L26" i="9"/>
  <c r="L25" i="9"/>
  <c r="L24" i="9"/>
  <c r="L23" i="9"/>
  <c r="L22" i="9"/>
  <c r="L21" i="9"/>
  <c r="L20" i="9"/>
  <c r="L19" i="9"/>
  <c r="L18" i="9" s="1"/>
  <c r="L17" i="9" s="1"/>
  <c r="L12" i="9" s="1"/>
  <c r="L15" i="9"/>
  <c r="L16" i="9"/>
  <c r="L14" i="9"/>
  <c r="L13" i="9"/>
  <c r="K13" i="9"/>
  <c r="J13" i="9"/>
  <c r="H41" i="41"/>
  <c r="E41" i="41"/>
  <c r="D41" i="41"/>
  <c r="H40" i="41"/>
  <c r="E40" i="41"/>
  <c r="D40" i="41"/>
  <c r="H38" i="41"/>
  <c r="H34" i="41"/>
  <c r="H30" i="41"/>
  <c r="F38" i="41"/>
  <c r="F34" i="41"/>
  <c r="F30" i="41"/>
  <c r="E38" i="41"/>
  <c r="E34" i="41"/>
  <c r="E30" i="41"/>
  <c r="D38" i="41"/>
  <c r="D34" i="41"/>
  <c r="G34" i="41"/>
  <c r="J34" i="41" s="1"/>
  <c r="D30" i="41"/>
  <c r="H37" i="41"/>
  <c r="H33" i="41"/>
  <c r="H29" i="41"/>
  <c r="F37" i="41"/>
  <c r="F33" i="41"/>
  <c r="E37" i="41"/>
  <c r="E33" i="41"/>
  <c r="F29" i="41"/>
  <c r="E29" i="41"/>
  <c r="D37" i="41"/>
  <c r="D35" i="41" s="1"/>
  <c r="G37" i="41"/>
  <c r="K37" i="41" s="1"/>
  <c r="D33" i="41"/>
  <c r="G33" i="41" s="1"/>
  <c r="D29" i="41"/>
  <c r="G29" i="41" s="1"/>
  <c r="J29" i="41" s="1"/>
  <c r="H36" i="41"/>
  <c r="H32" i="41"/>
  <c r="H28" i="41"/>
  <c r="H23" i="41"/>
  <c r="F23" i="41"/>
  <c r="E23" i="41"/>
  <c r="D23" i="41"/>
  <c r="H19" i="41"/>
  <c r="F19" i="41"/>
  <c r="E19" i="41"/>
  <c r="D19" i="41"/>
  <c r="G19" i="41"/>
  <c r="H15" i="41"/>
  <c r="H14" i="41"/>
  <c r="D15" i="41"/>
  <c r="G15" i="41"/>
  <c r="E15" i="41"/>
  <c r="F15" i="41"/>
  <c r="F14" i="41"/>
  <c r="F36" i="41"/>
  <c r="F35" i="41"/>
  <c r="F32" i="41"/>
  <c r="F28" i="41"/>
  <c r="F27" i="41" s="1"/>
  <c r="E36" i="41"/>
  <c r="E32" i="41"/>
  <c r="E28" i="41"/>
  <c r="D36" i="41"/>
  <c r="G36" i="41" s="1"/>
  <c r="D32" i="41"/>
  <c r="D28" i="41"/>
  <c r="G26" i="41"/>
  <c r="K26" i="41"/>
  <c r="G25" i="41"/>
  <c r="J25" i="41"/>
  <c r="G24" i="41"/>
  <c r="K24" i="41"/>
  <c r="G22" i="41"/>
  <c r="K22" i="41"/>
  <c r="G21" i="41"/>
  <c r="K21" i="41"/>
  <c r="G20" i="41"/>
  <c r="K20" i="41"/>
  <c r="G16" i="41"/>
  <c r="J16" i="41"/>
  <c r="G17" i="41"/>
  <c r="K17" i="41"/>
  <c r="G18" i="41"/>
  <c r="J18" i="41"/>
  <c r="L16" i="7"/>
  <c r="L13" i="7"/>
  <c r="L15" i="7"/>
  <c r="L14" i="7"/>
  <c r="K13" i="7"/>
  <c r="J13" i="7"/>
  <c r="L19" i="7"/>
  <c r="L17" i="7"/>
  <c r="L12" i="7"/>
  <c r="L20" i="7"/>
  <c r="L18" i="7"/>
  <c r="K17" i="7"/>
  <c r="K12" i="7"/>
  <c r="L21" i="60"/>
  <c r="J17" i="7"/>
  <c r="K20" i="4"/>
  <c r="L20" i="4"/>
  <c r="J20" i="6"/>
  <c r="I20" i="6"/>
  <c r="K26" i="6"/>
  <c r="K25" i="6"/>
  <c r="K24" i="6"/>
  <c r="K23" i="6"/>
  <c r="K22" i="6"/>
  <c r="K20" i="6"/>
  <c r="K21" i="6"/>
  <c r="I13" i="6"/>
  <c r="I12" i="6"/>
  <c r="O23" i="61"/>
  <c r="J13" i="6"/>
  <c r="J12" i="6"/>
  <c r="L20" i="60"/>
  <c r="K15" i="6"/>
  <c r="K16" i="6"/>
  <c r="K17" i="6"/>
  <c r="K18" i="6"/>
  <c r="K19" i="6"/>
  <c r="K14" i="6"/>
  <c r="K13" i="6"/>
  <c r="L13" i="5"/>
  <c r="K13" i="5"/>
  <c r="K12" i="5" s="1"/>
  <c r="O22" i="61" s="1"/>
  <c r="L23" i="5"/>
  <c r="K23" i="5"/>
  <c r="L33" i="5"/>
  <c r="L12" i="5"/>
  <c r="L19" i="60"/>
  <c r="K33" i="5"/>
  <c r="L43" i="5"/>
  <c r="K43" i="5"/>
  <c r="M52" i="5"/>
  <c r="M51" i="5"/>
  <c r="M50" i="5"/>
  <c r="M49" i="5"/>
  <c r="M48" i="5"/>
  <c r="M47" i="5"/>
  <c r="M46" i="5"/>
  <c r="M45" i="5"/>
  <c r="M44" i="5"/>
  <c r="M42" i="5"/>
  <c r="M41" i="5"/>
  <c r="M40" i="5"/>
  <c r="M39" i="5"/>
  <c r="M38" i="5"/>
  <c r="M37" i="5"/>
  <c r="M36" i="5"/>
  <c r="M35" i="5"/>
  <c r="M33" i="5"/>
  <c r="M34" i="5"/>
  <c r="M32" i="5"/>
  <c r="M31" i="5"/>
  <c r="M30" i="5"/>
  <c r="M29" i="5"/>
  <c r="M28" i="5"/>
  <c r="M27" i="5"/>
  <c r="M26" i="5"/>
  <c r="M25" i="5"/>
  <c r="M24" i="5"/>
  <c r="M23" i="5"/>
  <c r="M15" i="5"/>
  <c r="M16" i="5"/>
  <c r="M17" i="5"/>
  <c r="M18" i="5"/>
  <c r="M19" i="5"/>
  <c r="M20" i="5"/>
  <c r="M21" i="5"/>
  <c r="M22" i="5"/>
  <c r="M14" i="5"/>
  <c r="M13" i="5" s="1"/>
  <c r="M12" i="5" s="1"/>
  <c r="L21" i="4"/>
  <c r="L22" i="4"/>
  <c r="L19" i="4"/>
  <c r="L18" i="4"/>
  <c r="L15" i="4"/>
  <c r="L13" i="4"/>
  <c r="L14" i="4"/>
  <c r="L16" i="4"/>
  <c r="L23" i="4"/>
  <c r="L12" i="4"/>
  <c r="M46" i="3"/>
  <c r="M45" i="3"/>
  <c r="M43" i="3"/>
  <c r="M42" i="3"/>
  <c r="M40" i="3"/>
  <c r="M39" i="3"/>
  <c r="M37" i="3"/>
  <c r="M36" i="3"/>
  <c r="M34" i="3"/>
  <c r="M33" i="3"/>
  <c r="M32" i="3"/>
  <c r="M31" i="3"/>
  <c r="M30" i="3"/>
  <c r="L30" i="3"/>
  <c r="K30" i="3"/>
  <c r="L25" i="3"/>
  <c r="K25" i="3"/>
  <c r="M29" i="3"/>
  <c r="M28" i="3"/>
  <c r="M27" i="3"/>
  <c r="M26" i="3"/>
  <c r="M25" i="3"/>
  <c r="M23" i="3"/>
  <c r="M22" i="3"/>
  <c r="M20" i="3"/>
  <c r="M19" i="3"/>
  <c r="M18" i="3"/>
  <c r="M17" i="3"/>
  <c r="L16" i="3"/>
  <c r="K16" i="3"/>
  <c r="M14" i="3"/>
  <c r="M15" i="3"/>
  <c r="M13" i="3"/>
  <c r="M12" i="3"/>
  <c r="L12" i="3"/>
  <c r="K12" i="3"/>
  <c r="M49" i="3"/>
  <c r="M52" i="3"/>
  <c r="M55" i="3"/>
  <c r="M56" i="3"/>
  <c r="M57" i="3"/>
  <c r="L53" i="3"/>
  <c r="L50" i="3"/>
  <c r="L51" i="3"/>
  <c r="L54" i="3"/>
  <c r="L17" i="60"/>
  <c r="L48" i="3"/>
  <c r="J111" i="2"/>
  <c r="J110" i="2"/>
  <c r="J109" i="2"/>
  <c r="J108" i="2"/>
  <c r="J107" i="2"/>
  <c r="J106" i="2"/>
  <c r="J105" i="2"/>
  <c r="J104" i="2"/>
  <c r="J103" i="2"/>
  <c r="J102" i="2"/>
  <c r="J101" i="2"/>
  <c r="J100" i="2"/>
  <c r="J99" i="2"/>
  <c r="I98" i="2"/>
  <c r="H98" i="2"/>
  <c r="J97" i="2"/>
  <c r="J96" i="2"/>
  <c r="J95" i="2"/>
  <c r="J94" i="2"/>
  <c r="J93" i="2"/>
  <c r="J92" i="2"/>
  <c r="J91" i="2"/>
  <c r="J90" i="2"/>
  <c r="J89" i="2"/>
  <c r="J88" i="2"/>
  <c r="J87" i="2"/>
  <c r="J86" i="2"/>
  <c r="J84" i="2"/>
  <c r="J85" i="2"/>
  <c r="I84" i="2"/>
  <c r="H84" i="2"/>
  <c r="J83" i="2"/>
  <c r="J82" i="2"/>
  <c r="J81" i="2"/>
  <c r="J80" i="2"/>
  <c r="J79" i="2"/>
  <c r="J78" i="2"/>
  <c r="J77" i="2"/>
  <c r="J76" i="2"/>
  <c r="J75" i="2"/>
  <c r="J74" i="2"/>
  <c r="J73" i="2"/>
  <c r="J72" i="2"/>
  <c r="J71" i="2"/>
  <c r="J70" i="2"/>
  <c r="I70" i="2"/>
  <c r="H70" i="2"/>
  <c r="J69" i="2"/>
  <c r="J68" i="2"/>
  <c r="J67" i="2"/>
  <c r="J66" i="2"/>
  <c r="J65" i="2"/>
  <c r="J64" i="2"/>
  <c r="J63" i="2"/>
  <c r="J62" i="2"/>
  <c r="J61" i="2"/>
  <c r="J60" i="2"/>
  <c r="J59" i="2"/>
  <c r="J58" i="2"/>
  <c r="J57" i="2"/>
  <c r="I56" i="2"/>
  <c r="H56" i="2"/>
  <c r="J55" i="2"/>
  <c r="J54" i="2"/>
  <c r="J53" i="2"/>
  <c r="J52" i="2"/>
  <c r="J51" i="2"/>
  <c r="J50" i="2"/>
  <c r="J49" i="2"/>
  <c r="J48" i="2"/>
  <c r="J47" i="2"/>
  <c r="J46" i="2"/>
  <c r="J45" i="2"/>
  <c r="J44" i="2"/>
  <c r="J43" i="2"/>
  <c r="I42" i="2"/>
  <c r="H42" i="2"/>
  <c r="J41" i="2"/>
  <c r="J40" i="2"/>
  <c r="J39" i="2"/>
  <c r="J38" i="2"/>
  <c r="J37" i="2"/>
  <c r="J36" i="2"/>
  <c r="J35" i="2"/>
  <c r="J34" i="2"/>
  <c r="J33" i="2"/>
  <c r="J32" i="2"/>
  <c r="J31" i="2"/>
  <c r="J30" i="2"/>
  <c r="J28" i="2"/>
  <c r="J29" i="2"/>
  <c r="I28" i="2"/>
  <c r="H28" i="2"/>
  <c r="H14" i="2"/>
  <c r="H12" i="2" s="1"/>
  <c r="O20" i="61" s="1"/>
  <c r="I14" i="2"/>
  <c r="I12" i="2" s="1"/>
  <c r="L16" i="60" s="1"/>
  <c r="J16" i="2"/>
  <c r="J17" i="2"/>
  <c r="J18" i="2"/>
  <c r="J19" i="2"/>
  <c r="J20" i="2"/>
  <c r="J21" i="2"/>
  <c r="J22" i="2"/>
  <c r="J23" i="2"/>
  <c r="J24" i="2"/>
  <c r="J25" i="2"/>
  <c r="J26" i="2"/>
  <c r="J27" i="2"/>
  <c r="J15" i="2"/>
  <c r="J14" i="2" s="1"/>
  <c r="J12" i="2" s="1"/>
  <c r="AM11" i="72"/>
  <c r="Y12" i="72"/>
  <c r="AI12" i="72" s="1"/>
  <c r="AQ12" i="72" s="1"/>
  <c r="U11" i="72"/>
  <c r="K68" i="78"/>
  <c r="K68" i="62" s="1"/>
  <c r="K68" i="79"/>
  <c r="K47" i="79"/>
  <c r="K32" i="79"/>
  <c r="K31" i="79"/>
  <c r="K30" i="79"/>
  <c r="K30" i="62" s="1"/>
  <c r="K28" i="62" s="1"/>
  <c r="K28" i="79"/>
  <c r="K29" i="79"/>
  <c r="K27" i="79"/>
  <c r="K26" i="79"/>
  <c r="K25" i="79"/>
  <c r="K24" i="79"/>
  <c r="K22" i="79"/>
  <c r="K22" i="62" s="1"/>
  <c r="K21" i="79"/>
  <c r="K21" i="62" s="1"/>
  <c r="K36" i="62" s="1"/>
  <c r="K20" i="79"/>
  <c r="K20" i="62" s="1"/>
  <c r="K19" i="79"/>
  <c r="K15" i="79"/>
  <c r="K16" i="79"/>
  <c r="K17" i="79"/>
  <c r="K14" i="79"/>
  <c r="L53" i="79"/>
  <c r="L48" i="79"/>
  <c r="L43" i="79"/>
  <c r="M37" i="79"/>
  <c r="L37" i="79"/>
  <c r="K37" i="79" s="1"/>
  <c r="M36" i="79"/>
  <c r="L36" i="79"/>
  <c r="K36" i="79" s="1"/>
  <c r="M35" i="79"/>
  <c r="L35" i="79"/>
  <c r="L40" i="79" s="1"/>
  <c r="M34" i="79"/>
  <c r="M33" i="79"/>
  <c r="L34" i="79"/>
  <c r="K34" i="79" s="1"/>
  <c r="M28" i="79"/>
  <c r="L28" i="79"/>
  <c r="M23" i="79"/>
  <c r="L23" i="79"/>
  <c r="M18" i="79"/>
  <c r="L18" i="79"/>
  <c r="M13" i="79"/>
  <c r="L13" i="79"/>
  <c r="K32" i="78"/>
  <c r="K31" i="78"/>
  <c r="K30" i="78"/>
  <c r="K29" i="78"/>
  <c r="K28" i="78"/>
  <c r="K27" i="78"/>
  <c r="K26" i="78"/>
  <c r="K25" i="78"/>
  <c r="K23" i="78"/>
  <c r="K24" i="78"/>
  <c r="K22" i="78"/>
  <c r="K21" i="78"/>
  <c r="K20" i="78"/>
  <c r="K19" i="78"/>
  <c r="K18" i="78"/>
  <c r="K15" i="78"/>
  <c r="K15" i="62" s="1"/>
  <c r="K13" i="62" s="1"/>
  <c r="K16" i="78"/>
  <c r="K16" i="62" s="1"/>
  <c r="K17" i="78"/>
  <c r="K17" i="62" s="1"/>
  <c r="K14" i="78"/>
  <c r="L53" i="78"/>
  <c r="L48" i="78"/>
  <c r="L43" i="78"/>
  <c r="M37" i="78"/>
  <c r="L37" i="78"/>
  <c r="K37" i="78" s="1"/>
  <c r="M36" i="78"/>
  <c r="L36" i="78"/>
  <c r="L41" i="78" s="1"/>
  <c r="F41" i="41"/>
  <c r="G41" i="41" s="1"/>
  <c r="M35" i="78"/>
  <c r="L35" i="78"/>
  <c r="K35" i="78" s="1"/>
  <c r="M34" i="78"/>
  <c r="L34" i="78"/>
  <c r="L39" i="78"/>
  <c r="M28" i="78"/>
  <c r="L28" i="78"/>
  <c r="M23" i="78"/>
  <c r="L23" i="78"/>
  <c r="M18" i="78"/>
  <c r="L18" i="78"/>
  <c r="M13" i="78"/>
  <c r="L13" i="78"/>
  <c r="K54" i="77"/>
  <c r="K49" i="77"/>
  <c r="K44" i="77"/>
  <c r="K38" i="77"/>
  <c r="K43" i="77" s="1"/>
  <c r="K37" i="77"/>
  <c r="K42" i="77" s="1"/>
  <c r="F42" i="41"/>
  <c r="G42" i="41" s="1"/>
  <c r="K36" i="77"/>
  <c r="K41" i="77"/>
  <c r="K35" i="77"/>
  <c r="K29" i="77"/>
  <c r="K24" i="77"/>
  <c r="K19" i="77"/>
  <c r="K14" i="77"/>
  <c r="O128" i="1"/>
  <c r="O130" i="1"/>
  <c r="O131" i="1"/>
  <c r="O117" i="1"/>
  <c r="O112" i="1"/>
  <c r="O111" i="1"/>
  <c r="O62" i="1"/>
  <c r="O61" i="1"/>
  <c r="Q8" i="71"/>
  <c r="AC11" i="72"/>
  <c r="AG11" i="72"/>
  <c r="AK11" i="72"/>
  <c r="BG11" i="72"/>
  <c r="AA11" i="72"/>
  <c r="W11" i="72"/>
  <c r="S11" i="72"/>
  <c r="Q11" i="72"/>
  <c r="I11" i="72"/>
  <c r="K11" i="72"/>
  <c r="O11" i="72"/>
  <c r="M11" i="72"/>
  <c r="K48" i="3"/>
  <c r="M48" i="3"/>
  <c r="K22" i="35"/>
  <c r="O86" i="61"/>
  <c r="K13" i="35"/>
  <c r="O85" i="61"/>
  <c r="O106" i="1" s="1"/>
  <c r="O111" i="61"/>
  <c r="G10" i="38"/>
  <c r="I10" i="35"/>
  <c r="G9" i="20"/>
  <c r="G9" i="25"/>
  <c r="G9" i="29"/>
  <c r="E9" i="31"/>
  <c r="G9" i="27"/>
  <c r="G9" i="21"/>
  <c r="I8" i="22"/>
  <c r="H8" i="24"/>
  <c r="I8" i="14"/>
  <c r="E8" i="26"/>
  <c r="I8" i="59"/>
  <c r="J7" i="52"/>
  <c r="J7" i="56"/>
  <c r="J7" i="55"/>
  <c r="J7" i="54"/>
  <c r="J7" i="53"/>
  <c r="J7" i="51"/>
  <c r="G7" i="49"/>
  <c r="H8" i="16"/>
  <c r="K8" i="18"/>
  <c r="I8" i="19"/>
  <c r="I8" i="9"/>
  <c r="I8" i="8"/>
  <c r="H9" i="41"/>
  <c r="I8" i="7"/>
  <c r="I8" i="6"/>
  <c r="I8" i="5"/>
  <c r="I8" i="4"/>
  <c r="K8" i="3"/>
  <c r="L8" i="3" s="1"/>
  <c r="H8" i="2"/>
  <c r="I8" i="2" s="1"/>
  <c r="C8" i="38"/>
  <c r="C8" i="35"/>
  <c r="C7" i="20"/>
  <c r="C7" i="25"/>
  <c r="C7" i="29"/>
  <c r="C7" i="31"/>
  <c r="C7" i="27"/>
  <c r="C7" i="21"/>
  <c r="C7" i="22"/>
  <c r="C7" i="24"/>
  <c r="C7" i="14"/>
  <c r="C7" i="26"/>
  <c r="C7" i="59"/>
  <c r="C6" i="52"/>
  <c r="C6" i="56"/>
  <c r="C6" i="55"/>
  <c r="C6" i="54"/>
  <c r="C6" i="53"/>
  <c r="C6" i="51"/>
  <c r="C6" i="50"/>
  <c r="C6" i="49"/>
  <c r="C7" i="16"/>
  <c r="C7" i="17"/>
  <c r="C7" i="18"/>
  <c r="C7" i="19"/>
  <c r="C7" i="9"/>
  <c r="C7" i="8"/>
  <c r="C7" i="7"/>
  <c r="C7" i="6"/>
  <c r="C7" i="5"/>
  <c r="C7" i="4"/>
  <c r="C7" i="3"/>
  <c r="C7" i="2"/>
  <c r="F17" i="26"/>
  <c r="F19" i="26"/>
  <c r="F20" i="26"/>
  <c r="F18" i="26"/>
  <c r="F21" i="26"/>
  <c r="F22" i="26"/>
  <c r="F15" i="26"/>
  <c r="F16" i="26"/>
  <c r="F14" i="26"/>
  <c r="H15" i="31"/>
  <c r="I15" i="31"/>
  <c r="H16" i="31"/>
  <c r="I16" i="31"/>
  <c r="H17" i="31"/>
  <c r="I17" i="31"/>
  <c r="H18" i="31"/>
  <c r="I18" i="31"/>
  <c r="I14" i="31"/>
  <c r="H14" i="31"/>
  <c r="G15" i="31"/>
  <c r="G16" i="31"/>
  <c r="G17" i="31"/>
  <c r="G18" i="31"/>
  <c r="G14" i="31"/>
  <c r="I14" i="21"/>
  <c r="I21" i="21"/>
  <c r="O63" i="61"/>
  <c r="K50" i="3"/>
  <c r="M50" i="3"/>
  <c r="K53" i="3"/>
  <c r="M53" i="3"/>
  <c r="I12" i="29"/>
  <c r="K14" i="4"/>
  <c r="K16" i="4"/>
  <c r="K23" i="4"/>
  <c r="L18" i="60"/>
  <c r="O40" i="1" s="1"/>
  <c r="K22" i="4"/>
  <c r="K51" i="3"/>
  <c r="K54" i="3"/>
  <c r="O21" i="61"/>
  <c r="O21" i="98" s="1"/>
  <c r="M43" i="5"/>
  <c r="AE11" i="72"/>
  <c r="J42" i="2"/>
  <c r="J56" i="2"/>
  <c r="J98" i="2"/>
  <c r="G44" i="41"/>
  <c r="J21" i="41"/>
  <c r="J24" i="41"/>
  <c r="J23" i="41"/>
  <c r="J17" i="41"/>
  <c r="K17" i="9"/>
  <c r="J26" i="41"/>
  <c r="K18" i="41"/>
  <c r="K16" i="41"/>
  <c r="K15" i="41"/>
  <c r="G23" i="41"/>
  <c r="J12" i="7"/>
  <c r="O24" i="61"/>
  <c r="K20" i="51"/>
  <c r="K30" i="50"/>
  <c r="L47" i="60"/>
  <c r="D12" i="31"/>
  <c r="G24" i="31"/>
  <c r="M22" i="35"/>
  <c r="K12" i="29"/>
  <c r="G27" i="90"/>
  <c r="G39" i="90"/>
  <c r="F14" i="90"/>
  <c r="G14" i="90"/>
  <c r="K46" i="78"/>
  <c r="K43" i="78"/>
  <c r="G30" i="41"/>
  <c r="K30" i="41"/>
  <c r="L40" i="78"/>
  <c r="K36" i="78"/>
  <c r="K23" i="62"/>
  <c r="O79" i="1"/>
  <c r="M43" i="79"/>
  <c r="M43" i="78"/>
  <c r="E27" i="41"/>
  <c r="F31" i="41"/>
  <c r="K44" i="79"/>
  <c r="K43" i="79"/>
  <c r="L39" i="79"/>
  <c r="L41" i="79"/>
  <c r="L45" i="60"/>
  <c r="O45" i="61"/>
  <c r="L13" i="16"/>
  <c r="I27" i="81"/>
  <c r="O27" i="61"/>
  <c r="O46" i="1" s="1"/>
  <c r="O26" i="61"/>
  <c r="O45" i="1" s="1"/>
  <c r="I27" i="87"/>
  <c r="K19" i="41"/>
  <c r="K34" i="41"/>
  <c r="J22" i="41"/>
  <c r="D14" i="41"/>
  <c r="G14" i="41"/>
  <c r="E14" i="41"/>
  <c r="K25" i="41"/>
  <c r="K23" i="41"/>
  <c r="K14" i="41"/>
  <c r="J20" i="41"/>
  <c r="H35" i="41"/>
  <c r="H31" i="41"/>
  <c r="K12" i="6"/>
  <c r="M54" i="3"/>
  <c r="I25" i="95"/>
  <c r="I11" i="95"/>
  <c r="G25" i="95"/>
  <c r="H25" i="95"/>
  <c r="K25" i="45"/>
  <c r="H11" i="95"/>
  <c r="F11" i="95"/>
  <c r="E11" i="95"/>
  <c r="H12" i="95"/>
  <c r="I25" i="45"/>
  <c r="G11" i="95"/>
  <c r="J19" i="41"/>
  <c r="J30" i="41"/>
  <c r="F13" i="26"/>
  <c r="F12" i="26"/>
  <c r="J15" i="41"/>
  <c r="K40" i="77"/>
  <c r="K34" i="77"/>
  <c r="M51" i="3"/>
  <c r="K34" i="78"/>
  <c r="M33" i="78"/>
  <c r="F39" i="90"/>
  <c r="O67" i="61"/>
  <c r="O86" i="1" s="1"/>
  <c r="M16" i="3"/>
  <c r="H27" i="41"/>
  <c r="K37" i="20"/>
  <c r="E12" i="26"/>
  <c r="K12" i="9"/>
  <c r="L24" i="60"/>
  <c r="L26" i="8"/>
  <c r="M17" i="59"/>
  <c r="O53" i="61"/>
  <c r="K21" i="25"/>
  <c r="K25" i="25"/>
  <c r="L12" i="83"/>
  <c r="O54" i="61"/>
  <c r="C12" i="26"/>
  <c r="K23" i="79"/>
  <c r="K20" i="55"/>
  <c r="J14" i="41"/>
  <c r="O55" i="1" l="1"/>
  <c r="O54" i="1"/>
  <c r="O77" i="1"/>
  <c r="J8" i="2"/>
  <c r="M8" i="3"/>
  <c r="AW12" i="72"/>
  <c r="BC12" i="72" s="1"/>
  <c r="K11" i="22"/>
  <c r="K39" i="77"/>
  <c r="K35" i="62"/>
  <c r="L42" i="78"/>
  <c r="L67" i="78" s="1"/>
  <c r="K37" i="62"/>
  <c r="K18" i="79"/>
  <c r="K19" i="62"/>
  <c r="E35" i="41"/>
  <c r="K30" i="49"/>
  <c r="O82" i="1"/>
  <c r="J35" i="84"/>
  <c r="O52" i="61"/>
  <c r="O71" i="1" s="1"/>
  <c r="L64" i="79"/>
  <c r="L58" i="78"/>
  <c r="L64" i="78"/>
  <c r="J34" i="85"/>
  <c r="J36" i="85"/>
  <c r="L53" i="60"/>
  <c r="O78" i="1" s="1"/>
  <c r="G13" i="31"/>
  <c r="G12" i="31" s="1"/>
  <c r="H13" i="31"/>
  <c r="H12" i="31" s="1"/>
  <c r="I13" i="31"/>
  <c r="I12" i="31" s="1"/>
  <c r="G38" i="41"/>
  <c r="E31" i="41"/>
  <c r="K33" i="78"/>
  <c r="J37" i="41"/>
  <c r="K13" i="78"/>
  <c r="D31" i="41"/>
  <c r="J33" i="41"/>
  <c r="J41" i="41" s="1"/>
  <c r="K33" i="41"/>
  <c r="L33" i="78"/>
  <c r="L66" i="78"/>
  <c r="K29" i="41"/>
  <c r="D27" i="41"/>
  <c r="L65" i="78"/>
  <c r="K66" i="77"/>
  <c r="K65" i="77"/>
  <c r="K59" i="77"/>
  <c r="K67" i="77"/>
  <c r="J35" i="85"/>
  <c r="K68" i="77"/>
  <c r="L60" i="79"/>
  <c r="L58" i="79" s="1"/>
  <c r="J37" i="85"/>
  <c r="L66" i="79"/>
  <c r="J38" i="85"/>
  <c r="G35" i="41"/>
  <c r="F40" i="41"/>
  <c r="G40" i="41" s="1"/>
  <c r="G27" i="41"/>
  <c r="K36" i="41"/>
  <c r="J36" i="41"/>
  <c r="L42" i="79"/>
  <c r="L67" i="79" s="1"/>
  <c r="G32" i="41"/>
  <c r="G28" i="41"/>
  <c r="K35" i="79"/>
  <c r="K33" i="79" s="1"/>
  <c r="K13" i="79"/>
  <c r="L33" i="79"/>
  <c r="Y11" i="72"/>
  <c r="AI11" i="72"/>
  <c r="AQ11" i="72"/>
  <c r="L14" i="19"/>
  <c r="O133" i="1"/>
  <c r="O107" i="1"/>
  <c r="O81" i="1"/>
  <c r="L76" i="60"/>
  <c r="O73" i="1"/>
  <c r="O65" i="1"/>
  <c r="O67" i="1"/>
  <c r="O84" i="1"/>
  <c r="O51" i="1"/>
  <c r="O52" i="1"/>
  <c r="L38" i="60"/>
  <c r="O83" i="1"/>
  <c r="O39" i="1"/>
  <c r="O42" i="1"/>
  <c r="O48" i="1"/>
  <c r="O72" i="1"/>
  <c r="O69" i="1"/>
  <c r="O76" i="1"/>
  <c r="O41" i="1"/>
  <c r="O64" i="1"/>
  <c r="O43" i="1"/>
  <c r="O70" i="1"/>
  <c r="O68" i="1"/>
  <c r="O85" i="1"/>
  <c r="O66" i="1"/>
  <c r="O84" i="61"/>
  <c r="O50" i="1"/>
  <c r="O91" i="1"/>
  <c r="L13" i="19"/>
  <c r="O49" i="1"/>
  <c r="O38" i="1"/>
  <c r="O44" i="61" l="1"/>
  <c r="O27" i="98"/>
  <c r="BE12" i="72"/>
  <c r="G31" i="41"/>
  <c r="L38" i="78"/>
  <c r="K34" i="62"/>
  <c r="K33" i="62" s="1"/>
  <c r="K18" i="62"/>
  <c r="O74" i="61"/>
  <c r="O92" i="1" s="1"/>
  <c r="K38" i="41"/>
  <c r="K42" i="41" s="1"/>
  <c r="J38" i="41"/>
  <c r="J42" i="41" s="1"/>
  <c r="J43" i="41" s="1"/>
  <c r="J44" i="41" s="1"/>
  <c r="L22" i="60" s="1"/>
  <c r="L28" i="60" s="1"/>
  <c r="L31" i="60" s="1"/>
  <c r="B9" i="80" s="1"/>
  <c r="K64" i="77"/>
  <c r="K70" i="77" s="1"/>
  <c r="B7" i="80" s="1"/>
  <c r="K41" i="41"/>
  <c r="L63" i="78"/>
  <c r="L69" i="78" s="1"/>
  <c r="L65" i="79"/>
  <c r="L63" i="79" s="1"/>
  <c r="L69" i="79" s="1"/>
  <c r="L38" i="79"/>
  <c r="J32" i="41"/>
  <c r="J31" i="41" s="1"/>
  <c r="K32" i="41"/>
  <c r="K31" i="41" s="1"/>
  <c r="K28" i="41"/>
  <c r="J28" i="41"/>
  <c r="AO11" i="72"/>
  <c r="O158" i="1"/>
  <c r="O157" i="1"/>
  <c r="O63" i="1"/>
  <c r="K35" i="41" l="1"/>
  <c r="K43" i="41"/>
  <c r="K44" i="41"/>
  <c r="J35" i="41"/>
  <c r="J40" i="41"/>
  <c r="O25" i="61" s="1"/>
  <c r="J27" i="41"/>
  <c r="K27" i="41"/>
  <c r="K39" i="41" s="1"/>
  <c r="K40" i="41"/>
  <c r="AW11" i="72"/>
  <c r="BC11" i="72"/>
  <c r="O70" i="61" s="1"/>
  <c r="O89" i="1" s="1"/>
  <c r="J39" i="41" l="1"/>
  <c r="O34" i="61"/>
  <c r="O20" i="98" s="1"/>
  <c r="O25" i="98" s="1"/>
  <c r="O44" i="1"/>
  <c r="O53" i="1" s="1"/>
  <c r="O56" i="1" s="1"/>
  <c r="BE11" i="72"/>
  <c r="B8" i="80" l="1"/>
  <c r="B10" i="80" s="1"/>
  <c r="B11" i="80" s="1"/>
  <c r="O37" i="61"/>
  <c r="L13" i="77" l="1"/>
  <c r="I14" i="45"/>
  <c r="B12" i="80"/>
  <c r="B13" i="80"/>
  <c r="G40" i="84"/>
  <c r="G41" i="84" s="1"/>
  <c r="G42" i="84" s="1"/>
  <c r="G40" i="85"/>
  <c r="G41" i="85" s="1"/>
  <c r="G42" i="85" s="1"/>
  <c r="K14" i="45" l="1"/>
  <c r="B14" i="80"/>
  <c r="M63" i="78" s="1"/>
  <c r="M13" i="77"/>
  <c r="H40" i="84"/>
  <c r="H41" i="84" s="1"/>
  <c r="H42" i="84" s="1"/>
  <c r="L50" i="60" s="1"/>
  <c r="H40" i="85"/>
  <c r="H41" i="85" s="1"/>
  <c r="H42" i="85" s="1"/>
  <c r="L49" i="60" s="1"/>
  <c r="O55" i="61"/>
  <c r="J15" i="45"/>
  <c r="J20" i="45"/>
  <c r="J21" i="45"/>
  <c r="J23" i="45"/>
  <c r="J18" i="45"/>
  <c r="J19" i="45"/>
  <c r="J22" i="45"/>
  <c r="J16" i="45"/>
  <c r="J24" i="45"/>
  <c r="J17" i="45"/>
  <c r="O56" i="61"/>
  <c r="L18" i="77"/>
  <c r="L15" i="77"/>
  <c r="L25" i="77"/>
  <c r="L41" i="77"/>
  <c r="L56" i="77"/>
  <c r="M55" i="79" s="1"/>
  <c r="K55" i="79" s="1"/>
  <c r="L30" i="77"/>
  <c r="L42" i="77"/>
  <c r="L26" i="77"/>
  <c r="L31" i="77"/>
  <c r="L22" i="77"/>
  <c r="L32" i="77"/>
  <c r="L53" i="77"/>
  <c r="M52" i="79" s="1"/>
  <c r="K52" i="79" s="1"/>
  <c r="L17" i="77"/>
  <c r="L58" i="77"/>
  <c r="M57" i="79" s="1"/>
  <c r="K57" i="79" s="1"/>
  <c r="L20" i="77"/>
  <c r="L63" i="77"/>
  <c r="M62" i="79" s="1"/>
  <c r="K62" i="79" s="1"/>
  <c r="L61" i="77"/>
  <c r="M60" i="79" s="1"/>
  <c r="K60" i="79" s="1"/>
  <c r="L23" i="77"/>
  <c r="L62" i="77"/>
  <c r="M61" i="79" s="1"/>
  <c r="K61" i="79" s="1"/>
  <c r="L55" i="77"/>
  <c r="L21" i="77"/>
  <c r="L50" i="77"/>
  <c r="L16" i="77"/>
  <c r="L33" i="77"/>
  <c r="L60" i="77"/>
  <c r="L43" i="77"/>
  <c r="L27" i="77"/>
  <c r="L40" i="77"/>
  <c r="L57" i="77"/>
  <c r="M56" i="79" s="1"/>
  <c r="K56" i="79" s="1"/>
  <c r="L52" i="77"/>
  <c r="M51" i="79" s="1"/>
  <c r="K51" i="79" s="1"/>
  <c r="L28" i="77"/>
  <c r="L51" i="77"/>
  <c r="M50" i="79" s="1"/>
  <c r="K50" i="79" s="1"/>
  <c r="J42" i="85" l="1"/>
  <c r="L19" i="77"/>
  <c r="J42" i="84"/>
  <c r="L35" i="60"/>
  <c r="M40" i="79"/>
  <c r="L66" i="77"/>
  <c r="L67" i="77"/>
  <c r="M41" i="79"/>
  <c r="L24" i="77"/>
  <c r="O41" i="61"/>
  <c r="O74" i="1"/>
  <c r="K63" i="78"/>
  <c r="M69" i="78"/>
  <c r="K69" i="78" s="1"/>
  <c r="L64" i="60" s="1"/>
  <c r="M42" i="79"/>
  <c r="L68" i="77"/>
  <c r="M49" i="79"/>
  <c r="L49" i="77"/>
  <c r="L29" i="77"/>
  <c r="L35" i="77"/>
  <c r="L14" i="77"/>
  <c r="L17" i="45"/>
  <c r="N17" i="45" s="1"/>
  <c r="L18" i="45"/>
  <c r="N18" i="45" s="1"/>
  <c r="L16" i="45"/>
  <c r="N16" i="45" s="1"/>
  <c r="L15" i="45"/>
  <c r="L24" i="45"/>
  <c r="N24" i="45" s="1"/>
  <c r="L21" i="45"/>
  <c r="N21" i="45" s="1"/>
  <c r="L19" i="45"/>
  <c r="N19" i="45" s="1"/>
  <c r="L23" i="45"/>
  <c r="N23" i="45" s="1"/>
  <c r="L22" i="45"/>
  <c r="N22" i="45" s="1"/>
  <c r="L20" i="45"/>
  <c r="N20" i="45" s="1"/>
  <c r="M59" i="79"/>
  <c r="L59" i="77"/>
  <c r="L37" i="77"/>
  <c r="L38" i="77"/>
  <c r="J25" i="45"/>
  <c r="O78" i="61" s="1"/>
  <c r="N15" i="45"/>
  <c r="O75" i="1"/>
  <c r="L39" i="77"/>
  <c r="L65" i="77"/>
  <c r="M39" i="79"/>
  <c r="M54" i="79"/>
  <c r="L54" i="77"/>
  <c r="M53" i="77"/>
  <c r="M52" i="78" s="1"/>
  <c r="K52" i="78" s="1"/>
  <c r="K52" i="62" s="1"/>
  <c r="M17" i="77"/>
  <c r="M22" i="77"/>
  <c r="M30" i="77"/>
  <c r="M21" i="77"/>
  <c r="M16" i="77"/>
  <c r="M31" i="77"/>
  <c r="M26" i="77"/>
  <c r="M42" i="77"/>
  <c r="M58" i="77"/>
  <c r="M57" i="78" s="1"/>
  <c r="K57" i="78" s="1"/>
  <c r="K57" i="62" s="1"/>
  <c r="M25" i="77"/>
  <c r="M18" i="77"/>
  <c r="M56" i="77"/>
  <c r="M55" i="78" s="1"/>
  <c r="K55" i="78" s="1"/>
  <c r="K55" i="62" s="1"/>
  <c r="M55" i="77"/>
  <c r="M20" i="77"/>
  <c r="M60" i="77"/>
  <c r="M27" i="77"/>
  <c r="M41" i="77"/>
  <c r="M62" i="77"/>
  <c r="M61" i="78" s="1"/>
  <c r="K61" i="78" s="1"/>
  <c r="K61" i="62" s="1"/>
  <c r="M61" i="77"/>
  <c r="M60" i="78" s="1"/>
  <c r="K60" i="78" s="1"/>
  <c r="K60" i="62" s="1"/>
  <c r="M40" i="77"/>
  <c r="M43" i="77"/>
  <c r="M50" i="77"/>
  <c r="M52" i="77"/>
  <c r="M51" i="78" s="1"/>
  <c r="K51" i="78" s="1"/>
  <c r="K51" i="62" s="1"/>
  <c r="M23" i="77"/>
  <c r="M57" i="77"/>
  <c r="M56" i="78" s="1"/>
  <c r="K56" i="78" s="1"/>
  <c r="K56" i="62" s="1"/>
  <c r="M32" i="77"/>
  <c r="M28" i="77"/>
  <c r="M63" i="77"/>
  <c r="M62" i="78" s="1"/>
  <c r="K62" i="78" s="1"/>
  <c r="K62" i="62" s="1"/>
  <c r="M33" i="77"/>
  <c r="M51" i="77"/>
  <c r="M50" i="78" s="1"/>
  <c r="K50" i="78" s="1"/>
  <c r="K50" i="62" s="1"/>
  <c r="M15" i="77"/>
  <c r="L36" i="77"/>
  <c r="L64" i="77" l="1"/>
  <c r="L70" i="77" s="1"/>
  <c r="O60" i="1"/>
  <c r="M29" i="77"/>
  <c r="M67" i="77"/>
  <c r="M41" i="78"/>
  <c r="L34" i="77"/>
  <c r="K41" i="79"/>
  <c r="M66" i="79"/>
  <c r="K66" i="79" s="1"/>
  <c r="M14" i="77"/>
  <c r="M35" i="77"/>
  <c r="M38" i="77"/>
  <c r="K42" i="79"/>
  <c r="M67" i="79"/>
  <c r="K67" i="79" s="1"/>
  <c r="M49" i="78"/>
  <c r="M49" i="77"/>
  <c r="M19" i="77"/>
  <c r="M24" i="77"/>
  <c r="K54" i="79"/>
  <c r="M53" i="79"/>
  <c r="M39" i="77"/>
  <c r="M39" i="78"/>
  <c r="M65" i="77"/>
  <c r="K59" i="79"/>
  <c r="M58" i="79"/>
  <c r="M59" i="78"/>
  <c r="M59" i="77"/>
  <c r="M42" i="78"/>
  <c r="M68" i="77"/>
  <c r="M40" i="78"/>
  <c r="M66" i="77"/>
  <c r="M54" i="77"/>
  <c r="M54" i="78"/>
  <c r="M36" i="77"/>
  <c r="M37" i="77"/>
  <c r="M64" i="79"/>
  <c r="M38" i="79"/>
  <c r="K39" i="79"/>
  <c r="N25" i="45"/>
  <c r="L25" i="45"/>
  <c r="L67" i="60" s="1"/>
  <c r="L70" i="60" s="1"/>
  <c r="K49" i="79"/>
  <c r="M48" i="79"/>
  <c r="K40" i="79"/>
  <c r="M65" i="79"/>
  <c r="K65" i="79" s="1"/>
  <c r="K48" i="79" l="1"/>
  <c r="K58" i="79"/>
  <c r="K53" i="79"/>
  <c r="O96" i="1"/>
  <c r="M48" i="78"/>
  <c r="K49" i="78"/>
  <c r="K48" i="78" s="1"/>
  <c r="K38" i="79"/>
  <c r="M58" i="78"/>
  <c r="K59" i="78"/>
  <c r="K58" i="78" s="1"/>
  <c r="M53" i="78"/>
  <c r="K54" i="78"/>
  <c r="K53" i="78" s="1"/>
  <c r="K41" i="78"/>
  <c r="K66" i="78" s="1"/>
  <c r="M66" i="78"/>
  <c r="M64" i="77"/>
  <c r="M70" i="77" s="1"/>
  <c r="M34" i="77"/>
  <c r="M65" i="78"/>
  <c r="K40" i="78"/>
  <c r="K65" i="78" s="1"/>
  <c r="M38" i="78"/>
  <c r="M64" i="78"/>
  <c r="K39" i="78"/>
  <c r="K39" i="62" s="1"/>
  <c r="L69" i="60"/>
  <c r="L87" i="60" s="1"/>
  <c r="L92" i="60" s="1"/>
  <c r="L102" i="60" s="1"/>
  <c r="L105" i="60" s="1"/>
  <c r="M63" i="79"/>
  <c r="K64" i="79"/>
  <c r="M67" i="78"/>
  <c r="K42" i="78"/>
  <c r="K67" i="78" s="1"/>
  <c r="K49" i="62" l="1"/>
  <c r="K48" i="62" s="1"/>
  <c r="K59" i="62"/>
  <c r="K58" i="62" s="1"/>
  <c r="K40" i="62"/>
  <c r="K65" i="62" s="1"/>
  <c r="K41" i="62"/>
  <c r="K66" i="62" s="1"/>
  <c r="K54" i="62"/>
  <c r="K53" i="62" s="1"/>
  <c r="K42" i="62"/>
  <c r="K67" i="62" s="1"/>
  <c r="K63" i="79"/>
  <c r="K69" i="79" s="1"/>
  <c r="O75" i="61" s="1"/>
  <c r="M69" i="79"/>
  <c r="K38" i="78"/>
  <c r="K64" i="78"/>
  <c r="K64" i="62" l="1"/>
  <c r="K63" i="62" s="1"/>
  <c r="K69" i="62" s="1"/>
  <c r="K38" i="62"/>
  <c r="O80" i="61"/>
  <c r="O93" i="1"/>
  <c r="O26" i="98" l="1"/>
  <c r="O28" i="98" s="1"/>
  <c r="O30" i="98" s="1"/>
  <c r="L110" i="60"/>
  <c r="O99" i="1"/>
  <c r="O98" i="1" s="1"/>
  <c r="O95" i="61"/>
  <c r="L111" i="60" l="1"/>
  <c r="L119" i="60" s="1"/>
  <c r="O99" i="61"/>
  <c r="O122" i="1" s="1"/>
  <c r="O109" i="61"/>
  <c r="O113" i="61" s="1"/>
  <c r="O38" i="98"/>
  <c r="O31" i="98"/>
  <c r="O33" i="98" s="1"/>
  <c r="O34" i="98" s="1"/>
  <c r="O116" i="1"/>
  <c r="O132" i="1" l="1"/>
  <c r="O118" i="61" l="1"/>
  <c r="O137" i="1"/>
  <c r="O35" i="98" l="1"/>
  <c r="O37" i="98" s="1"/>
  <c r="O39" i="98" s="1"/>
  <c r="O119" i="61"/>
  <c r="O140" i="1"/>
  <c r="O127" i="61" l="1"/>
  <c r="O141" i="1"/>
  <c r="O150" i="1" s="1"/>
  <c r="O162" i="1" l="1"/>
  <c r="O132" i="61"/>
  <c r="O155" i="1" s="1"/>
</calcChain>
</file>

<file path=xl/sharedStrings.xml><?xml version="1.0" encoding="utf-8"?>
<sst xmlns="http://schemas.openxmlformats.org/spreadsheetml/2006/main" count="2893" uniqueCount="1231">
  <si>
    <t>Положительная разница, образовавшаяся в результате применения нового метода оценки ТМЗ</t>
  </si>
  <si>
    <t>Отрицательная разница, образовавшаяся в результате применения нового метода оценки ТМЗ</t>
  </si>
  <si>
    <t>сумма увеличивает СГД</t>
  </si>
  <si>
    <t>ШТРАФЫ, ПЕНИ, НЕУСТОЙКИ</t>
  </si>
  <si>
    <t>c</t>
  </si>
  <si>
    <t>за 1 квартал</t>
  </si>
  <si>
    <t>за 2 квартал</t>
  </si>
  <si>
    <t>за 3 квартал</t>
  </si>
  <si>
    <t>за 4 квартал</t>
  </si>
  <si>
    <t>Среднегодовая сумма собственного капитала</t>
  </si>
  <si>
    <t>Среднегодовая сумма обязательств</t>
  </si>
  <si>
    <t>g</t>
  </si>
  <si>
    <t>предельный коэффициент для финансовых организаций 7, для прочих 4</t>
  </si>
  <si>
    <t>Предельный коэффициент *</t>
  </si>
  <si>
    <t>*</t>
  </si>
  <si>
    <t>СУММА КОМПЕНСАЦИЙ ПРИ СЛУЖЕБНЫХ КОМАНДИРОВКАХ</t>
  </si>
  <si>
    <t xml:space="preserve">Суточные </t>
  </si>
  <si>
    <t xml:space="preserve">Расходы на въездную (выездную) визу </t>
  </si>
  <si>
    <t xml:space="preserve">Расходы на проезд, включая оплату расходов за бронь </t>
  </si>
  <si>
    <t>Расходы на проживание, включая оплату расходов за бронь</t>
  </si>
  <si>
    <t>Сумма обязательств по  приобретенным товарам, работам, услугам, ранее признанная доходом</t>
  </si>
  <si>
    <t>Сумма списанных обязательств, ранее признанная доходом</t>
  </si>
  <si>
    <t xml:space="preserve">Сумма, обязательств, выплаченная в  отчетном периоде </t>
  </si>
  <si>
    <t>Доход по производным финансовым инструментам</t>
  </si>
  <si>
    <t>Доход от списания обязательств</t>
  </si>
  <si>
    <t>Доход по сомнительным обязательствам</t>
  </si>
  <si>
    <t>Доход от уступки права требования</t>
  </si>
  <si>
    <t>Доход от выбытия фиксированных активов</t>
  </si>
  <si>
    <t>Превышение суммы положительной курсовой разницы над суммой отрицательной курсовой разницы</t>
  </si>
  <si>
    <t>Сумма вознаграждений выплаченных независимой стороне</t>
  </si>
  <si>
    <t>Сумма вознаграждения выплаченная за кредиты (займы), выдаваемые кредитным товариществом в РК</t>
  </si>
  <si>
    <t>Сумма вознаграждений выплаченная взаимосвязанной стороне</t>
  </si>
  <si>
    <t>Сумма вознаграждения, выплаченного лицам, зарегистрированным в государстве с льготным налогообложением</t>
  </si>
  <si>
    <t>Сумма вознаграждения выплаченного независимой стороне по займам, предоставленным под депозит или обеспеченную гарантию, попручительство или иную форму обеспечения взаимосвязанных сторон, в случае исполнения гарантии, поручительства и иной формы обеспечения</t>
  </si>
  <si>
    <t>Начислено/ исчислено в отчетном периоде</t>
  </si>
  <si>
    <t>предельная норма</t>
  </si>
  <si>
    <t>применяемая норма</t>
  </si>
  <si>
    <t>Двойная норма амортизационных отчислений в соответствии с п. 6 ст. 120 Налогового кодекса</t>
  </si>
  <si>
    <t>I группы ( стр.6I + стр.7I + стр.9I + стр.10I)</t>
  </si>
  <si>
    <t>II группы  (стр.6II + стр.7II + стр.8II + стр.9II + стр.10II)</t>
  </si>
  <si>
    <t>III группы (стр.6III + стр.7III + стр.8III + стр.9III + стр.10III)</t>
  </si>
  <si>
    <t xml:space="preserve">IV группы (стр.6IV + стр.7IV + стр.8IV + стр.9IV + стр.10IV) </t>
  </si>
  <si>
    <t>Превышение суммы отрицательной курсовой разницы над суммой положительной курсовой разницы</t>
  </si>
  <si>
    <t>Прочие расходы направленные на получение дохода</t>
  </si>
  <si>
    <t>Убыток от предпринимательской деятельности по декларации за 2012 год</t>
  </si>
  <si>
    <t>Сумма обязательств, относимая на вычет (( стр.3= (стр.1+стр.2) или стр.3&lt;(стр.1+стр.2))</t>
  </si>
  <si>
    <t>СОМНИТЕЛЬНЫЕ ТРЕБОВАНИЯ</t>
  </si>
  <si>
    <t>Сумма вычета по сомнительным тербованиям, не удовлетворенным в течении 3-х лет</t>
  </si>
  <si>
    <t>Сумма вычета по требованиям, не удовлетворенным в связи с признанием дебитора банкротом</t>
  </si>
  <si>
    <t>Итого сомнительных требований (стр.1+стр.2)</t>
  </si>
  <si>
    <t>НАЛОГИ И ДРУГИЕ ОБЯЗАТЕЛЬНЫЕ ПЛАТЕЖИ В БЮДЖЕТ</t>
  </si>
  <si>
    <t xml:space="preserve">Сальдо по налогам и др. обязательным платежам в бюджет начисленным в предыдущих налоговых периодах, но неуплаченных </t>
  </si>
  <si>
    <t>Оплачено в отчетном периоде</t>
  </si>
  <si>
    <t>ВЫЧЕТЫ ПО ФИКСИРОВАННЫМ АКТИВАМ</t>
  </si>
  <si>
    <t>Стоимостный баланс групп (подгрупп) на начало налогового периода</t>
  </si>
  <si>
    <t>I группы</t>
  </si>
  <si>
    <t>II группы</t>
  </si>
  <si>
    <t>III группы</t>
  </si>
  <si>
    <t>IV группы</t>
  </si>
  <si>
    <t>Стоимость поступивших фиксированных активов</t>
  </si>
  <si>
    <t>Стоимость выбывших фиксированных активов</t>
  </si>
  <si>
    <t xml:space="preserve">Величина стоимостного баланса группы и признаваемый убыток по подгруппам (группы I ) при выбытии всех активов </t>
  </si>
  <si>
    <t>Последующие расходы по фиксированным активам, относимые на вычеты в соответствии с п. 2 статьи 122 НК</t>
  </si>
  <si>
    <t>ВЫЧЕТЫ ПО ИНВЕСТИЦИОННЫМ НАЛОГОВЫМ ПРЕФЕРЕНЦИЯМ</t>
  </si>
  <si>
    <t>№ группы</t>
  </si>
  <si>
    <t xml:space="preserve">Стоимостные балансы подгрупп (групп) на начало налогового периода </t>
  </si>
  <si>
    <t>Стоимость поступивших фиксированных активов подгруппы (группы)</t>
  </si>
  <si>
    <t xml:space="preserve">Стоимость выбывших фиксированных активов подгруппы (группы) </t>
  </si>
  <si>
    <t>Итого стоимостной баланс подгруппы (группы) с учетом стоимости поступивших фиксированных активов  и последующих расходов (гр.3+гр.4+ гр.5)</t>
  </si>
  <si>
    <t>Форма заполняется при выбытии всех фиксированных активов из группы, по группам II, III,  IV</t>
  </si>
  <si>
    <t>Уважаемые, пользователи §«Бухгалтер»!</t>
  </si>
  <si>
    <t>ДРУГИЕ ВЫЧЕТЫ</t>
  </si>
  <si>
    <t>Расходы по совместной деятельности</t>
  </si>
  <si>
    <t>Расходы, понесенные при эксплуатации объектов социальной сферы в соответствии с пунктом 3 статьи 97 Налогового кодекса</t>
  </si>
  <si>
    <t>По расходам по устранению недостатков реализованных товаров (работ, услуг), произведенным в течение гарантийного срока</t>
  </si>
  <si>
    <t>Стоимость товара, безвозмездно переданного в рекламных целях</t>
  </si>
  <si>
    <t>Расходы на научно-исследовательские и научно-технические работы</t>
  </si>
  <si>
    <t>Управленческие и общеадминистративные расходы нерезидента</t>
  </si>
  <si>
    <t>в том чиле:</t>
  </si>
  <si>
    <t>Полный или частичный возврат товара</t>
  </si>
  <si>
    <t>Изменение условий сделки</t>
  </si>
  <si>
    <t>Изменение цены, компенсации за реализованные или приобретенные товары, работы, услуги</t>
  </si>
  <si>
    <t>Сидки с цены, скидки с продаж</t>
  </si>
  <si>
    <t>Изменение суммы, подлежащей оплате в национальной валюте за реализованные или прибретенные товары, работы, услуги, исходя из условий договора</t>
  </si>
  <si>
    <t xml:space="preserve">Корректировка дохода по списанию требования по вступившему в законную силу решению суда, по требованию не востребованному кредитором при ликвидации дебитора </t>
  </si>
  <si>
    <t>КОРРЕКТИРОВКА ДОХОДОВ И ВЫЧЕТОВ В СООТВЕТСТВИИ С НАЛОГОВЫМ КОДЕКСОМ</t>
  </si>
  <si>
    <t>Превышение суммы положительной курсовой разницы над суммой отрицательной курсовой разницы (стр. 1-стр.2), если стр.1 &gt; стр.2</t>
  </si>
  <si>
    <t>Превышение суммы отрицательной курсовой разницы над суммой положительной  курсовой разницы (стр.2-стр.1), если стр.1 &lt; стр.2</t>
  </si>
  <si>
    <t>убыток по свопу, переносимый с предыдущих периодов</t>
  </si>
  <si>
    <t>Код вида международного договора</t>
  </si>
  <si>
    <t>Код страны, с которой заключен международный договор</t>
  </si>
  <si>
    <t>УБЫТКИ, ПЕРЕНЕСЕННЫЕ ИЗ ПРЕДЫДУЩИХ НАЛОГОВЫХ ПЕРИОДОВ</t>
  </si>
  <si>
    <t>Убыток от предпринимательской деятельности по декларации за 2011 год</t>
  </si>
  <si>
    <t>Стоимостный баланс групп (подгрупп) на конец налогового периода</t>
  </si>
  <si>
    <t>Амортизационные отчисления по фиксированным активам</t>
  </si>
  <si>
    <t>Величина стоимостного баланса группы (подгруппы) менее 300 месячных расчетных показателей относимая на вычеты</t>
  </si>
  <si>
    <t>Последующие расходы по арендованным основным средствам, относимые на вычеты в соответствии с п.4 статьи 122 НК</t>
  </si>
  <si>
    <t xml:space="preserve">I группы </t>
  </si>
  <si>
    <t>Раздел. Общая информация о налогоплательщике</t>
  </si>
  <si>
    <t>БИН</t>
  </si>
  <si>
    <t>Налоговый период, за который предоставляется налоговая отчетность: год</t>
  </si>
  <si>
    <t>Наименование налогоплательщика</t>
  </si>
  <si>
    <t>Вид декларации:</t>
  </si>
  <si>
    <t>первоначальная</t>
  </si>
  <si>
    <t>очередная</t>
  </si>
  <si>
    <t>дополнительная</t>
  </si>
  <si>
    <t>дополнительная по уведомлению</t>
  </si>
  <si>
    <t>ликвидационная</t>
  </si>
  <si>
    <t>Номер и дата уведомления:</t>
  </si>
  <si>
    <t>Код валюты</t>
  </si>
  <si>
    <t>Представленные приложения:</t>
  </si>
  <si>
    <t>Признак резидентства:</t>
  </si>
  <si>
    <t>А</t>
  </si>
  <si>
    <t>Раздел. Совокупный годовой доход</t>
  </si>
  <si>
    <t>Наименование</t>
  </si>
  <si>
    <t>Сумма</t>
  </si>
  <si>
    <t>Код строки</t>
  </si>
  <si>
    <t>Доход от прироста стоимости</t>
  </si>
  <si>
    <t>Раздел. Вычеты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</si>
  <si>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</si>
  <si>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</si>
  <si>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</si>
  <si>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</si>
  <si>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</si>
  <si>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</si>
  <si>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</si>
  <si>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</si>
  <si>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</si>
  <si>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ТМЗ на начало налогового периода, всего</t>
  </si>
  <si>
    <t>ТМЗ на конец налогового периода, всего</t>
  </si>
  <si>
    <t>Приобретено ТМЗ, работ и услуг всего, в том числе:</t>
  </si>
  <si>
    <t>В</t>
  </si>
  <si>
    <t>С</t>
  </si>
  <si>
    <t>D</t>
  </si>
  <si>
    <t>E</t>
  </si>
  <si>
    <t>F</t>
  </si>
  <si>
    <t>G</t>
  </si>
  <si>
    <t>H</t>
  </si>
  <si>
    <t>Стоимость работ, услуг, себестоимость ТМЗ, признаваемые последующими расходами</t>
  </si>
  <si>
    <t>Стоимость работ, услуг, себестоимость ТМЗ, включаемые в первоначальную стоимость фиксированных активов, объектов преференций, активов, не подлежащих амортизации</t>
  </si>
  <si>
    <t>Стоимость работ и услуг, себестоимость ТМЗ, не относимые на вычеты на основании статьи 115 Налогового кодекса</t>
  </si>
  <si>
    <t>Расходы по вознаграждению</t>
  </si>
  <si>
    <t>Корректировка доходов и вычетов</t>
  </si>
  <si>
    <t>Корректировка доходов</t>
  </si>
  <si>
    <t>Корректировка вычетов</t>
  </si>
  <si>
    <t>Раздел. Корректировка доходов и вычетов в соответствии с Законом о трансфертном ценообразовании</t>
  </si>
  <si>
    <t>Раздел. Расчет налогооблагаемого дохода</t>
  </si>
  <si>
    <t>Раздел. Расчет налогового обязательства</t>
  </si>
  <si>
    <t>Ставка КПН (%)</t>
  </si>
  <si>
    <t>КПН на чистый доход, исчисленный:</t>
  </si>
  <si>
    <t>код страны, с которой заключен международный договор</t>
  </si>
  <si>
    <t>наименование международного договора</t>
  </si>
  <si>
    <t xml:space="preserve">№ </t>
  </si>
  <si>
    <t>Наименование показателей</t>
  </si>
  <si>
    <t>в том числе:</t>
  </si>
  <si>
    <t>Доход в виде вознаграждения по кредиту (займу, микрокредиту), операциям репо</t>
  </si>
  <si>
    <t>Доход в виде вознаграждения по передаче имущества в финансовый лизинг</t>
  </si>
  <si>
    <t>Роялти</t>
  </si>
  <si>
    <t>Доход от сдачи в аренду имущества</t>
  </si>
  <si>
    <t>Форма 100.00</t>
  </si>
  <si>
    <t>ДОХОД ОТ РЕАЛИЗАЦИИ ТОВАРОВ, РАБОТ, УСЛУГ</t>
  </si>
  <si>
    <t>№</t>
  </si>
  <si>
    <t>ценных бумаг, находящихся на день реализации методом открытых торгов на фондовой бирже, функционирующей на территории РК, в официальных списках данной фондовой биржи, за исключением долговых ценных бумаг</t>
  </si>
  <si>
    <t>прочих ценных бумаг, за исключением долговых ценных бумаг</t>
  </si>
  <si>
    <t>акций и долей участия в юридическом лице или консорциуме, которые созданы в соответствии с законодательством РК</t>
  </si>
  <si>
    <t xml:space="preserve">прочих ценных бумаг, за исключением долговых ценных бумаг </t>
  </si>
  <si>
    <t>Доход от прироста стоимости при реализации доли участия, за исключением доли участия в юридическом лице или консорциуме, созданном в соответствии с законодательством РК</t>
  </si>
  <si>
    <t>Доход от прироста стоимости при передаче ценных бумаг,  за исключением долговых ценных бумаг, и доли участия в качестве вклада в уставной капитал</t>
  </si>
  <si>
    <t>Доход от прироста стоимости при выбытии ценных бумаг, за исключением долговых ценных бумаг, и доли участия в результате реорганизации путем слияния, присоединения, разделения и выделения</t>
  </si>
  <si>
    <t>облигаций, находящихся на день реализации методом открытых торгов на фондовой бирже, функционирующей на территории Республики Казахстан, в официальных списках данной фондовой биржи</t>
  </si>
  <si>
    <t>государственных эмиссионных ценных бумаг</t>
  </si>
  <si>
    <t>агентских облигаций</t>
  </si>
  <si>
    <t>прочих долговых ценных бумаг</t>
  </si>
  <si>
    <t xml:space="preserve">Доход от прироста стоимости при реализации: </t>
  </si>
  <si>
    <t xml:space="preserve">Убыток от реализации: </t>
  </si>
  <si>
    <t>Доход от прироста стоимости при передаче  долговых ценных бумаг в качестве вклада в уставной капитал</t>
  </si>
  <si>
    <t>Доход от прироста стоимости при выбытии  долговых ценных бумаг в результате реорганизации путем слияния, присоединения, разделения и выделения</t>
  </si>
  <si>
    <t>Убыток от реализации</t>
  </si>
  <si>
    <t>Доход от прироста стоимости по прочим активам, не подлежащим амортизации</t>
  </si>
  <si>
    <t>ДОХОД (УБЫТОК) ОТ ПРИРОСТА СТОИМОСТИ</t>
  </si>
  <si>
    <t xml:space="preserve"> Раздел. Доход (убыток) при реализации ценных бумаг, за исключением долговых ценных бумаг, и доли участия</t>
  </si>
  <si>
    <t>Доход от прироста стоимости при реализации:</t>
  </si>
  <si>
    <t>Убыток от реализации:</t>
  </si>
  <si>
    <t>Раздел. Доход при передаче ценных бумаг, за исключением долговых ценных бумаг, и доли участия в качестве взноса в уставной капитал, а также при выбытии ценных бумаг и доли учстия в результате реорганизации путем слияния, присоединения, разделения или выделения</t>
  </si>
  <si>
    <t>Раздел. Доход (убыток) при реализации  долговых ценных бумаг</t>
  </si>
  <si>
    <t>Раздел. Доход при передаче  долговых ценных бумаг в качестве взноса в уставной капитал, а также при выбытии долговых[ценных бумаг в результате реорганизации путем слияния, присоединения, разделения или выделения</t>
  </si>
  <si>
    <t>Раздел. Доход по прочим активам, не подлежащим амортизации</t>
  </si>
  <si>
    <t>Раздел. Расчет</t>
  </si>
  <si>
    <t>Убыток при реализации ценных бумаг, переносимый на последующие налоговые периоды</t>
  </si>
  <si>
    <t>Убытки, не подлежащие переносу на последующие налоговые периоды</t>
  </si>
  <si>
    <t>Доход от прироста стоимости при реализации ценных бумаг, подлежащий уменьшению на сумму убытков от реализации ценных бумаг, полученных в отчетном налоговом периоде и перенечсенных из предыдущих налоговых периодов (стр.1III+стр.6IV)</t>
  </si>
  <si>
    <t>Убытки от реализации ценных бумаг отчетного налогового периода компенсируемые за счет дохода от прироста  стоимости при реализации ценных бумаг (cтр. 2III +стр. 7IV)</t>
  </si>
  <si>
    <t>Доход от прироста стоимости при реализации ценных бумаг, с учетом убытков отчетного налогового периода и убытка, перенесенного из предыдущих налоговых периодов (стр.16-стр.17-стр.18)</t>
  </si>
  <si>
    <t>Убыток при реализации ценных бумаг, переносимый из предыдущих налоговых периодов (стр.23 за предыдущий налоговый период)</t>
  </si>
  <si>
    <t>ДОХОД ПО ПРОИЗВОДНЫМ ФИНАНСОВЫМ ИНСТРУМЕНТАМ</t>
  </si>
  <si>
    <t>Операции по производным финансовым инструментам, за исключением свопа</t>
  </si>
  <si>
    <t>поступление по производным финансовым инструментам</t>
  </si>
  <si>
    <t>расходы по производным финансовым инструментам</t>
  </si>
  <si>
    <t>Операции по свопу</t>
  </si>
  <si>
    <t>поступление по свопу</t>
  </si>
  <si>
    <t>расходы по свопу</t>
  </si>
  <si>
    <t>доход по свопу</t>
  </si>
  <si>
    <t>доход по производным финансовым инструментам (стр.I - стр.II)</t>
  </si>
  <si>
    <t>убыток по производным финансовым инструментам, переносимый с предыдущих периодов</t>
  </si>
  <si>
    <t>доход по производным финансовым инструментам с учетом переносимых убытков (стр.III - стр.IV)</t>
  </si>
  <si>
    <t>доход по свопу, с учетом переносимых убытков (стр.III - стр.IV)</t>
  </si>
  <si>
    <t>Примечание.</t>
  </si>
  <si>
    <t>ДОХОД ОТ СПИСАНИЯ ОБЯЗАТЕЛЬСТВ</t>
  </si>
  <si>
    <t>Доход от списания обязательств с налогоплательщика его кредитором</t>
  </si>
  <si>
    <t>Доход от списания обязательств, не востребованных кредиторами на момент утверждения ликвидационного баланса при ликвидации налогоплательщика</t>
  </si>
  <si>
    <t>Доход от списания обязательств в связи с истечением срока исковой давности, установленного законодательными актами Республики Казахстан</t>
  </si>
  <si>
    <t>Доход от списания обязательств по вступившему в законную силу решению суда</t>
  </si>
  <si>
    <t>ДОХОД ПО СОМНИТЕЛЬНЫМ ОБЯЗАТЕЛЬСТВАМ</t>
  </si>
  <si>
    <t>Сомнительные обязательства по товарам (работам, услугам)</t>
  </si>
  <si>
    <t>Сомнительные обязательства по доходам работников</t>
  </si>
  <si>
    <t>по приобретенному праву требования</t>
  </si>
  <si>
    <t>по уступленному праву требования</t>
  </si>
  <si>
    <t>ДОХОД ОТ УСТУПКИ ПРАВА ТРЕБОВАНИЯ</t>
  </si>
  <si>
    <t>ДОХОД ОТ ВЫБЫТИЯ ФИКСИРОВАННЫХ АКТИВОВ</t>
  </si>
  <si>
    <t>ПРИСУЖДЕННЫЕ ИЛИ ПРИЗНАННЫЕ ДОЛЖНИКОМ ШТРАФЫ,ПЕНИ И ДРУГИЕ ВИДЫ САНКЦИЙ, КРОМЕ ВОЗВРАЩЕННЫХ НЕОБОСНОВАННО УДЕРЖАННЫХ ШТРАФОВ, ЕСЛИ ЭТИ СУММЫ РАНЕЕ НЕ БЫЛИ ОТНЕСЕНЫ НА ВЫЧЕТЫ</t>
  </si>
  <si>
    <t xml:space="preserve">Присужденные должнику штрафы, пени, неустойки </t>
  </si>
  <si>
    <t>Признанные должником штрафы, пени, неустойки</t>
  </si>
  <si>
    <t>Дивиденды</t>
  </si>
  <si>
    <t>по депозиту</t>
  </si>
  <si>
    <t>по долговой ценной бумаге</t>
  </si>
  <si>
    <t>векселю</t>
  </si>
  <si>
    <t>исламскому арендному сертификату</t>
  </si>
  <si>
    <t>Выигрыши</t>
  </si>
  <si>
    <t>a</t>
  </si>
  <si>
    <t>b</t>
  </si>
  <si>
    <t>d</t>
  </si>
  <si>
    <t>e</t>
  </si>
  <si>
    <t>Вознаграждения,всего, в том числе: (стр.2a+стр.2b+стр.2d+стр.2e)</t>
  </si>
  <si>
    <t>ДИВИДЕНДЫ, ВОЗНАГРАЖДЕНИЕ ПО ДЕПОЗИТУ, ДОЛГОВОЙ ЦЕННОЙ БУМАГЕ, ВЕКСЕЛЮ, ИСЛАМСКОМУ АРЕНДНОМУ СЕРТИФИКАТУ, ВЫИГРЫШИ</t>
  </si>
  <si>
    <t>КУРСОВЫЕ РАЗНИЦЫ</t>
  </si>
  <si>
    <t>Положительная курсовая разница</t>
  </si>
  <si>
    <t>Отрицательная курсовая разница</t>
  </si>
  <si>
    <t>Доход, полученный за согласие ограничить или прекратить предпринимательскую деятельность</t>
  </si>
  <si>
    <t>Доходы от осуществления совместной деятельности</t>
  </si>
  <si>
    <t>Полученные компенсации по ранее произведенным вычетам</t>
  </si>
  <si>
    <t>Доход в виде безвозмездно полученного имущества</t>
  </si>
  <si>
    <t xml:space="preserve"> Доходы, полученные при эксплуатации объектов социальной сферы</t>
  </si>
  <si>
    <t>Доходы от продажи предприятия как имущественного комплекса</t>
  </si>
  <si>
    <t xml:space="preserve"> Чистый  доход от доверительного управления имуществом  учредителя доверительного управления</t>
  </si>
  <si>
    <t>Прочие доходы</t>
  </si>
  <si>
    <t>ДРУГИЕ ДОХОДЫ</t>
  </si>
  <si>
    <t>Дивиденды, за исключением выплачиваемых закрытыми паевыми инвестиционными фондами риискового инвестирования и акционерными инвестиционными фондами рискового инвестирования</t>
  </si>
  <si>
    <t>Чистый доход от доверительного управления имуществом, полученный (подлежащий) получению учредителем доверительного управления</t>
  </si>
  <si>
    <t xml:space="preserve"> Другие доходы, подлежащие исключению из совокупного годового дохода</t>
  </si>
  <si>
    <t>Код страны резидентства и номер налоговой регистрации (если отмечена ячейка9):</t>
  </si>
  <si>
    <t xml:space="preserve">Наличие у резидента постоянного учреждения за пределами РК( укажите </t>
  </si>
  <si>
    <t>Х</t>
  </si>
  <si>
    <r>
      <t xml:space="preserve">А </t>
    </r>
    <r>
      <rPr>
        <sz val="11"/>
        <rFont val="Times New Roman"/>
        <family val="1"/>
        <charset val="204"/>
      </rPr>
      <t>номер</t>
    </r>
  </si>
  <si>
    <r>
      <t xml:space="preserve">В </t>
    </r>
    <r>
      <rPr>
        <sz val="11"/>
        <rFont val="Times New Roman"/>
        <family val="1"/>
        <charset val="204"/>
      </rPr>
      <t>дата</t>
    </r>
  </si>
  <si>
    <r>
      <t>А</t>
    </r>
    <r>
      <rPr>
        <sz val="11"/>
        <rFont val="Times New Roman"/>
        <family val="1"/>
        <charset val="204"/>
      </rPr>
      <t xml:space="preserve"> резидент РК</t>
    </r>
  </si>
  <si>
    <r>
      <t>В</t>
    </r>
    <r>
      <rPr>
        <sz val="11"/>
        <rFont val="Times New Roman"/>
        <family val="1"/>
        <charset val="204"/>
      </rPr>
      <t xml:space="preserve"> нерезидент РК</t>
    </r>
  </si>
  <si>
    <r>
      <t>А</t>
    </r>
    <r>
      <rPr>
        <sz val="11"/>
        <rFont val="Times New Roman"/>
        <family val="1"/>
        <charset val="204"/>
      </rPr>
      <t xml:space="preserve"> код страны резидентства</t>
    </r>
  </si>
  <si>
    <r>
      <t>В</t>
    </r>
    <r>
      <rPr>
        <sz val="11"/>
        <rFont val="Times New Roman"/>
        <family val="1"/>
        <charset val="204"/>
      </rPr>
      <t xml:space="preserve"> номер налоговой регистрации:</t>
    </r>
  </si>
  <si>
    <r>
      <t>Доход от реализации,</t>
    </r>
    <r>
      <rPr>
        <sz val="11"/>
        <rFont val="Times New Roman"/>
        <family val="1"/>
        <charset val="204"/>
      </rPr>
      <t xml:space="preserve"> </t>
    </r>
    <r>
      <rPr>
        <b/>
        <sz val="11"/>
        <rFont val="Times New Roman"/>
        <family val="1"/>
        <charset val="204"/>
      </rPr>
      <t>всего</t>
    </r>
    <r>
      <rPr>
        <sz val="11"/>
        <rFont val="Times New Roman"/>
        <family val="1"/>
        <charset val="204"/>
      </rPr>
      <t xml:space="preserve"> (сумма стр. с 1 по 7) </t>
    </r>
  </si>
  <si>
    <r>
      <t xml:space="preserve">Итого дохода от прироста </t>
    </r>
    <r>
      <rPr>
        <sz val="11"/>
        <rFont val="Times New Roman"/>
        <family val="1"/>
        <charset val="204"/>
      </rPr>
      <t>(стр.19+стр.21+стр.1I + стр.1II +стр. 3+стр.4+стр.5+стр.6I + стр.6II+стр.6III+стр.8+стр.9+стр.12+стр.13+стр.14+стр.15)</t>
    </r>
  </si>
  <si>
    <r>
      <t xml:space="preserve">Доход по сомнительным обязательствам, </t>
    </r>
    <r>
      <rPr>
        <sz val="11"/>
        <rFont val="Times New Roman"/>
        <family val="1"/>
        <charset val="204"/>
      </rPr>
      <t xml:space="preserve">в том числе: (стр.1+стр.2) </t>
    </r>
  </si>
  <si>
    <r>
      <t xml:space="preserve">Доход от уступки права требования, </t>
    </r>
    <r>
      <rPr>
        <sz val="11"/>
        <rFont val="Times New Roman"/>
        <family val="1"/>
        <charset val="204"/>
      </rPr>
      <t>в том числе :  (стр.2+стр.3)</t>
    </r>
  </si>
  <si>
    <r>
      <t>Итого</t>
    </r>
    <r>
      <rPr>
        <sz val="11"/>
        <rFont val="Times New Roman"/>
        <family val="1"/>
        <charset val="204"/>
      </rPr>
      <t xml:space="preserve"> (стр.1+стр.2)</t>
    </r>
  </si>
  <si>
    <r>
      <t xml:space="preserve">Итого </t>
    </r>
    <r>
      <rPr>
        <sz val="11"/>
        <rFont val="Times New Roman"/>
        <family val="1"/>
        <charset val="204"/>
      </rPr>
      <t>(сумма стр.с 1 по 8)</t>
    </r>
  </si>
  <si>
    <r>
      <t xml:space="preserve">Итого </t>
    </r>
    <r>
      <rPr>
        <sz val="11"/>
        <rFont val="Times New Roman"/>
        <family val="1"/>
        <charset val="204"/>
      </rPr>
      <t>(стр.1+стр.2+стр.3)</t>
    </r>
  </si>
  <si>
    <r>
      <t xml:space="preserve">Сумма НДС, не подлежащая отнесению в зачет, всего, </t>
    </r>
    <r>
      <rPr>
        <sz val="11"/>
        <rFont val="Times New Roman"/>
        <family val="1"/>
        <charset val="204"/>
      </rPr>
      <t xml:space="preserve">(стр. 1a+1b+1c +1d) </t>
    </r>
  </si>
  <si>
    <r>
      <t xml:space="preserve">Сумма начисленных соцотчислений за период, всего </t>
    </r>
    <r>
      <rPr>
        <sz val="11"/>
        <rFont val="Times New Roman"/>
        <family val="1"/>
        <charset val="204"/>
      </rPr>
      <t>(стр.1a +стр.1b +стр.1c+ стр.1d)</t>
    </r>
  </si>
  <si>
    <r>
      <t xml:space="preserve">Итого сумма вознаграждения к вычету </t>
    </r>
    <r>
      <rPr>
        <sz val="11"/>
        <rFont val="Times New Roman"/>
        <family val="1"/>
        <charset val="204"/>
      </rPr>
      <t>(стр.1+стр.2+стр.3)</t>
    </r>
  </si>
  <si>
    <r>
      <t>Стоимость объектов преференций, отнесенных на вычеты в налоговом периоде, всего (</t>
    </r>
    <r>
      <rPr>
        <sz val="11"/>
        <rFont val="Times New Roman"/>
        <family val="1"/>
        <charset val="204"/>
      </rPr>
      <t>стр.I +стр. II +стр. III +стр. IV)</t>
    </r>
  </si>
  <si>
    <t>СОМНИТЕЛЬНЫЕ ОБЯЗАТЕЛЬСТВА, В ТОМ ЧИСЛЕ СУММА ВЫПЛАЧЕННЫХ ОБЯЗАТЕЛЬСТВ РАНЕЕ ПРИЗНАННЫХ ДОХОДОМ В СООТВЕТСТВИИ СО СТАТЬЕЙ 88 НАЛОГОВОГО КОДЕКСА</t>
  </si>
  <si>
    <r>
      <t xml:space="preserve">Итого командировочных расходов </t>
    </r>
    <r>
      <rPr>
        <sz val="11"/>
        <rFont val="Times New Roman"/>
        <family val="1"/>
        <charset val="204"/>
      </rPr>
      <t>(стр.1+стр.2+стр.3+стр.4)</t>
    </r>
  </si>
  <si>
    <t>h</t>
  </si>
  <si>
    <t>Предусмотренного статьей 130-2 Налогового Кодекса превышения доходов по долгосрочному контракту в целях налогообложения в течение срока действия контракта над доходами по такому контракту, определенными в бухгалтерском учете налогоплательщика в соответствии с международными стандартами финансовой отчетности и требованиями законодательства Республики Казахстан о бухгалтерском учете и финансовой отчетности. При этом корректировка производится путем уменьшения дохода в размере такого превышения</t>
  </si>
  <si>
    <r>
      <t xml:space="preserve">Корректировка доходов, всего </t>
    </r>
    <r>
      <rPr>
        <sz val="11"/>
        <rFont val="Times New Roman"/>
        <family val="1"/>
        <charset val="204"/>
      </rPr>
      <t>(стр.1a +стр.1b+ стр.1c +стр.1d +стр.1e+стр.1g+1h)</t>
    </r>
  </si>
  <si>
    <r>
      <t xml:space="preserve">Корректировка вычетов, всего </t>
    </r>
    <r>
      <rPr>
        <sz val="11"/>
        <rFont val="Times New Roman"/>
        <family val="1"/>
        <charset val="204"/>
      </rPr>
      <t>(стр.2a +стр.2b+стр.2c +стр.2d+стр.2e+стр.2g+2h)</t>
    </r>
  </si>
  <si>
    <t>Убыток от предпринимательской деятельности по декларации за 2013 год</t>
  </si>
  <si>
    <t>Товарно-материальные запасы</t>
  </si>
  <si>
    <t>Наименование поставщика</t>
  </si>
  <si>
    <t>БИН поставщика</t>
  </si>
  <si>
    <t>Финансовые услуги</t>
  </si>
  <si>
    <t>Рекламные услуги</t>
  </si>
  <si>
    <t>Консультационные услуги</t>
  </si>
  <si>
    <t>Маркетинговые услуги</t>
  </si>
  <si>
    <t>Дизайнерские услуги</t>
  </si>
  <si>
    <t>Инжиниринговые услуги</t>
  </si>
  <si>
    <t>Итого</t>
  </si>
  <si>
    <t>Сумма вознаграждений выплаченных взаимосвязанной стороне, относимых на вычеты, всего (стр.3a/стр.3b)х стр.3c х (стр.3d+стр.3e +стр.3g)</t>
  </si>
  <si>
    <t>сумма уменьшает СГД, следует указывать со знаком (-)</t>
  </si>
  <si>
    <r>
      <t>Всего вычетов по фиксированным активам</t>
    </r>
    <r>
      <rPr>
        <sz val="11"/>
        <rFont val="Times New Roman"/>
        <family val="1"/>
        <charset val="204"/>
      </rPr>
      <t xml:space="preserve"> (стр.11+стр.12)</t>
    </r>
  </si>
  <si>
    <t>в том чиcле в разрезе стоимостных балансов групп:</t>
  </si>
  <si>
    <t>Прочие услуги</t>
  </si>
  <si>
    <t>Расходы по начисленным доходам работников и иным выплатам физическим лицам</t>
  </si>
  <si>
    <t>Доходы работников в виде расходов работодателя, направленных в соответствии с законодательством Республики Казахстан на обучение, повышение квалификации или переподготовку работника по специальности, связанной с производственной деятельностью работодателя.</t>
  </si>
  <si>
    <t>Расходы по оплате труда работников, подлежащих налогообложению</t>
  </si>
  <si>
    <t>Обязательные профессиональные пенсионные взносы, уплаченные налогоплательщиком по пенсионным правилам единого накопительного пенсионного фонда, подлежат вычету в пределах, установленных законодательством Республики Казахстан о пенсионном обеспечении.</t>
  </si>
  <si>
    <t>f</t>
  </si>
  <si>
    <t>Убыток от предпринимательской деятельности по декларации за 2014 год</t>
  </si>
  <si>
    <t>Убыток от предпринимательской деятельности по декларации за 2015 год</t>
  </si>
  <si>
    <t>Членские взносы субъектов частного предпринимательства</t>
  </si>
  <si>
    <t>Наименование налога</t>
  </si>
  <si>
    <t>Переплата по налогам на начало года</t>
  </si>
  <si>
    <t>Сальдо на конец периода по налогам и др. обязательным платежам в бюджет начисленным (+ неуплаченных , - переплата)</t>
  </si>
  <si>
    <t>Сумма вычета</t>
  </si>
  <si>
    <t>Не разрешено к вычету</t>
  </si>
  <si>
    <t>ИТОГО</t>
  </si>
  <si>
    <t>Социальный налог</t>
  </si>
  <si>
    <t>Налог на имущество</t>
  </si>
  <si>
    <t>Земельный налог</t>
  </si>
  <si>
    <t>Налог на транспортные средства</t>
  </si>
  <si>
    <t>Плата за эмиссии в окружающую среду</t>
  </si>
  <si>
    <t>Убыток от предпринимательской деятельности по декларации за 2016 год</t>
  </si>
  <si>
    <t>Наименование РБП</t>
  </si>
  <si>
    <t>Сумма страховых премий  подлежащих вычету в отчетном налоговом периоде</t>
  </si>
  <si>
    <t>ВСЕГО</t>
  </si>
  <si>
    <t>РАСХОДЫ БУДУЩИХ ПЕРИОДОВ</t>
  </si>
  <si>
    <t>Форма 150.00</t>
  </si>
  <si>
    <t>150.00.001</t>
  </si>
  <si>
    <t>150.00.002</t>
  </si>
  <si>
    <t>150.00.003</t>
  </si>
  <si>
    <t>150.00.004</t>
  </si>
  <si>
    <t>150.00.005</t>
  </si>
  <si>
    <t>150.00.006</t>
  </si>
  <si>
    <t>150.00.007</t>
  </si>
  <si>
    <t>150.00.008</t>
  </si>
  <si>
    <t>150.00.009</t>
  </si>
  <si>
    <t>150.00.010</t>
  </si>
  <si>
    <t>150.00.011</t>
  </si>
  <si>
    <t>150.00.012</t>
  </si>
  <si>
    <t>150.00.013</t>
  </si>
  <si>
    <t>150.00.014</t>
  </si>
  <si>
    <t>150.00.015</t>
  </si>
  <si>
    <t>150.00.016</t>
  </si>
  <si>
    <t>150.00.017</t>
  </si>
  <si>
    <t>150.00.018</t>
  </si>
  <si>
    <t>150.00.019</t>
  </si>
  <si>
    <t xml:space="preserve">Доход от реализации </t>
  </si>
  <si>
    <t>Доход от корректировки расходов на геологическое изучение и подготовительные
работы к добыче природных ресурсов, а также других расходов недропользователя</t>
  </si>
  <si>
    <t>Присужденные или признанные должником штрафы, пени и другие виды
санкций, кроме возвращенных из бюджета необоснованно удержанных
штрафов, если эти суммы ранее не были отнесены на вычеты</t>
  </si>
  <si>
    <t>Дивиденды, Вознаграждение по депозиту, долговой ценной
бумаге векселю, исламскому арендному сертификату, Выигрыши</t>
  </si>
  <si>
    <t>Доход по инвестиционному депозиту, размещенному
в исламском банке</t>
  </si>
  <si>
    <t xml:space="preserve">Другие доходы </t>
  </si>
  <si>
    <t>СОВОКУПНЫЙ ГОДОВОЙ ДОХОД (сумма строк с 150.00.001 по 150.00.015)</t>
  </si>
  <si>
    <t>Положительная (отрицательная) разница, полученная при
переходе на иной метод оценки товарно-материальных запасов</t>
  </si>
  <si>
    <t>Совокупный годовой доход с учетом корретировок (150.00.015-150.00.017+или- 150.00.018)</t>
  </si>
  <si>
    <t>Расходы по реализованным товарам (работам, услугам)
(150.00.020 I - 150.00.020 II + 150.00.020 III + 150.00.020 IV + 150.00.020 V -
150.00.020 VI - 150.00.020 VII - 150.00.020 VIII - 150.00.020 IX)</t>
  </si>
  <si>
    <t>150.00.020</t>
  </si>
  <si>
    <t xml:space="preserve">финансовые услуги </t>
  </si>
  <si>
    <t xml:space="preserve">рекламные услуги </t>
  </si>
  <si>
    <t xml:space="preserve">консультационные услуги </t>
  </si>
  <si>
    <t>маркетинговые услуги</t>
  </si>
  <si>
    <t xml:space="preserve">дизайнерские услуги </t>
  </si>
  <si>
    <t xml:space="preserve">инжиниринговые услуги </t>
  </si>
  <si>
    <t xml:space="preserve">прочие услуги и работы </t>
  </si>
  <si>
    <t xml:space="preserve">Расходы по начисленным доходам работников и иным выплатам физическим лицам  </t>
  </si>
  <si>
    <t>Стоимость работ и услуг, себестоимость ТМЗ, признанные расходами будущих периодов в предыдущих налоговых периодах и относимые на вычеты в отчетном налоговом периоде</t>
  </si>
  <si>
    <t>Стоимость работ и услуг, себестоимость ТМЗ, признаваемые расходами будущих периодов и подлежащие отнесению на вычеты в последующие налоговые периоды</t>
  </si>
  <si>
    <t xml:space="preserve">Штрафы, пени, неустойки </t>
  </si>
  <si>
    <t>150.00.021</t>
  </si>
  <si>
    <t>150.00.022</t>
  </si>
  <si>
    <t>150.00.023</t>
  </si>
  <si>
    <t>150.00.024</t>
  </si>
  <si>
    <t>150.00.025</t>
  </si>
  <si>
    <t>150.00.026</t>
  </si>
  <si>
    <t>150.00.027</t>
  </si>
  <si>
    <t>150.00.028</t>
  </si>
  <si>
    <t>150.00.029</t>
  </si>
  <si>
    <t>150.00.030</t>
  </si>
  <si>
    <t>150.00.031</t>
  </si>
  <si>
    <t>150.00.032</t>
  </si>
  <si>
    <t>150.00.033</t>
  </si>
  <si>
    <t>150.00.034</t>
  </si>
  <si>
    <t>150.00.035</t>
  </si>
  <si>
    <t>150.00.036</t>
  </si>
  <si>
    <t>150.00.037</t>
  </si>
  <si>
    <t>150.00.038</t>
  </si>
  <si>
    <t xml:space="preserve">Расходы по вознаграждению </t>
  </si>
  <si>
    <t>Суммы компенсаций при служебных командировках</t>
  </si>
  <si>
    <t>Сомнительные требования</t>
  </si>
  <si>
    <t>Расходы на ликвидацию последствий разработки месторождений и суммы отчислений в ликвидационные фонды</t>
  </si>
  <si>
    <t>Страховые премии по договорам страхования, за исключением
страховых премий по договорам накопительного страхования</t>
  </si>
  <si>
    <t>Расходы на геологическое изучение, разведку и подготовительные работы к добыче природных ресурсов и другие вычеты недропользователя</t>
  </si>
  <si>
    <t>Расходы недропользователя на обучение казахстанских кадров и развитие социальной сферы регионов</t>
  </si>
  <si>
    <t>Превышение суммы отрицательной курсовой разницы
над суммой положительной курсовой разницы</t>
  </si>
  <si>
    <t>Налоги и другие обязательные платежи в бюджет</t>
  </si>
  <si>
    <t>Вычеты по фиксированным активам, в том числе:</t>
  </si>
  <si>
    <t>Вычеты по инвестиционным налоговым преференциям</t>
  </si>
  <si>
    <t>Другие вычеты, в том числе:</t>
  </si>
  <si>
    <t>150.00.039</t>
  </si>
  <si>
    <t>Всего расходов, подлежащих отнесению на вычеты резидентом, имеющим постоянные учреждения за пределами РК</t>
  </si>
  <si>
    <t>Раздел. Корректировка доходов и вычетов</t>
  </si>
  <si>
    <t>150.00.040</t>
  </si>
  <si>
    <t>150.00.041</t>
  </si>
  <si>
    <t>150.00.042</t>
  </si>
  <si>
    <t>150.00.043</t>
  </si>
  <si>
    <t>150.00.044</t>
  </si>
  <si>
    <t>150.00.045</t>
  </si>
  <si>
    <t>150.00.046</t>
  </si>
  <si>
    <t xml:space="preserve">Убыток, подлежащий переносу  </t>
  </si>
  <si>
    <t>150.00.047</t>
  </si>
  <si>
    <t>150.00.048</t>
  </si>
  <si>
    <t>150.00.049</t>
  </si>
  <si>
    <t>150.00.050</t>
  </si>
  <si>
    <t>150.00.051</t>
  </si>
  <si>
    <t>150.00.052</t>
  </si>
  <si>
    <t>150.00.053</t>
  </si>
  <si>
    <t>150.00.054</t>
  </si>
  <si>
    <t>150.00.055</t>
  </si>
  <si>
    <t>150.00.056</t>
  </si>
  <si>
    <t>Зачет иностранного налога</t>
  </si>
  <si>
    <t>150.00.057</t>
  </si>
  <si>
    <t>150.00.058</t>
  </si>
  <si>
    <t>150.00.059</t>
  </si>
  <si>
    <t>150.00.060</t>
  </si>
  <si>
    <t>150.00.061</t>
  </si>
  <si>
    <t>по ставке 15%</t>
  </si>
  <si>
    <t>по ставке</t>
  </si>
  <si>
    <t>%, предусмотренной международным договором</t>
  </si>
  <si>
    <t xml:space="preserve">ДЕКЛАРАЦИЯ ПО КОРПОРАТИВНОМУ ПОДОХОДНОМУ НАЛОГУ </t>
  </si>
  <si>
    <t>Форма 150.01</t>
  </si>
  <si>
    <t>Об объектах налогообложения и (или) объектах, связанных с налогообложением,
по исчислению корпоративного подоходного налога по каждому контракту
на недропользование, месторождению (группе месторождений, части месторождения)
(Приложение 1 к Декларации)</t>
  </si>
  <si>
    <t>Номер и дата контракта</t>
  </si>
  <si>
    <t>Номер</t>
  </si>
  <si>
    <t>Дата</t>
  </si>
  <si>
    <t>Наименование месторождения</t>
  </si>
  <si>
    <t>150.01.001</t>
  </si>
  <si>
    <t>150.01.002</t>
  </si>
  <si>
    <t>150.01.003</t>
  </si>
  <si>
    <t>150.01.004</t>
  </si>
  <si>
    <t>150.01.005</t>
  </si>
  <si>
    <t>150.01.006</t>
  </si>
  <si>
    <t>150.01.007</t>
  </si>
  <si>
    <t>150.01.008</t>
  </si>
  <si>
    <t>150.01.009</t>
  </si>
  <si>
    <t>150.01.010</t>
  </si>
  <si>
    <t>150.01.011</t>
  </si>
  <si>
    <t>150.01.012</t>
  </si>
  <si>
    <t>150.01.013</t>
  </si>
  <si>
    <t>150.01.014</t>
  </si>
  <si>
    <t>150.01.015</t>
  </si>
  <si>
    <t>150.01.016</t>
  </si>
  <si>
    <t>150.01.017</t>
  </si>
  <si>
    <t>150.01.018</t>
  </si>
  <si>
    <t>СОВОКУПНЫЙ ГОДОВОЙ ДОХОД (сумма строк с 150.01.001 по 150.01.015)</t>
  </si>
  <si>
    <t>150.01.019</t>
  </si>
  <si>
    <t>150.01.020</t>
  </si>
  <si>
    <t>150.01.021</t>
  </si>
  <si>
    <t>150.01.022</t>
  </si>
  <si>
    <t>150.01.023</t>
  </si>
  <si>
    <t>150.01.024</t>
  </si>
  <si>
    <t>150.01.025</t>
  </si>
  <si>
    <t>150.01.026</t>
  </si>
  <si>
    <t>150.01.027</t>
  </si>
  <si>
    <t>150.01.028</t>
  </si>
  <si>
    <t>150.01.029</t>
  </si>
  <si>
    <t>150.01.030</t>
  </si>
  <si>
    <t>150.01.031</t>
  </si>
  <si>
    <t>150.01.032</t>
  </si>
  <si>
    <t>150.01.033</t>
  </si>
  <si>
    <t>150.01.034</t>
  </si>
  <si>
    <t>150.01.035</t>
  </si>
  <si>
    <t>150.01.036</t>
  </si>
  <si>
    <t>150.01.037</t>
  </si>
  <si>
    <t>150.01.038</t>
  </si>
  <si>
    <t>150.01.039</t>
  </si>
  <si>
    <t>150.01.040</t>
  </si>
  <si>
    <t>150.01.041</t>
  </si>
  <si>
    <t>150.01.042</t>
  </si>
  <si>
    <t>150.01.043</t>
  </si>
  <si>
    <t>150.01.044</t>
  </si>
  <si>
    <t>150.01.045</t>
  </si>
  <si>
    <t>150.01.046</t>
  </si>
  <si>
    <t>150.01.047</t>
  </si>
  <si>
    <t>150.01.048</t>
  </si>
  <si>
    <t>150.01.049</t>
  </si>
  <si>
    <t>150.01.050</t>
  </si>
  <si>
    <t>150.01.051</t>
  </si>
  <si>
    <t>150.01.052</t>
  </si>
  <si>
    <t>150.01.053</t>
  </si>
  <si>
    <t>150.01.054</t>
  </si>
  <si>
    <t>150.01.055</t>
  </si>
  <si>
    <t>150.01.056</t>
  </si>
  <si>
    <t>150.01.057</t>
  </si>
  <si>
    <t>150.01.058</t>
  </si>
  <si>
    <t>150.01.059</t>
  </si>
  <si>
    <t>150.01.060</t>
  </si>
  <si>
    <t>Расходы по реализованным товарам (работам, услугам)
(150.01.019 I - 150.01.019 II + 150.01.019 III + 150.01.019 IV + 150.01.019 V -
150.01.019 VI - 150.01.019 VII - 150.01.019 VIII - 150.01.019 IX)</t>
  </si>
  <si>
    <t>товары, сырье, материалы</t>
  </si>
  <si>
    <t>НАЛОГООБЛАГАЕМЫЙ ДОХОД (УБЫТОК)
(150.01.018-150.01.038+150.01.039+150.01.040-150.01.041)</t>
  </si>
  <si>
    <t xml:space="preserve">Убытки, перенесенные из предыдущих налоговых периодов </t>
  </si>
  <si>
    <t>Убытки, перенесенные из предыдущих налоговых периодов</t>
  </si>
  <si>
    <t>150.02.001</t>
  </si>
  <si>
    <t>150.02.002</t>
  </si>
  <si>
    <t>150.02.003</t>
  </si>
  <si>
    <t>150.02.004</t>
  </si>
  <si>
    <t>150.02.005</t>
  </si>
  <si>
    <t>150.02.006</t>
  </si>
  <si>
    <t>150.02.007</t>
  </si>
  <si>
    <t>150.02.008</t>
  </si>
  <si>
    <t>150.02.009</t>
  </si>
  <si>
    <t>150.02.010</t>
  </si>
  <si>
    <t>150.02.011</t>
  </si>
  <si>
    <t>150.02.012</t>
  </si>
  <si>
    <t>150.02.013</t>
  </si>
  <si>
    <t>150.02.014</t>
  </si>
  <si>
    <t>150.02.015</t>
  </si>
  <si>
    <t>150.02.016</t>
  </si>
  <si>
    <t>150.02.017</t>
  </si>
  <si>
    <t>150.02.018</t>
  </si>
  <si>
    <t>150.02.019</t>
  </si>
  <si>
    <t>150.02.021</t>
  </si>
  <si>
    <t>150.02.022</t>
  </si>
  <si>
    <t>150.02.023</t>
  </si>
  <si>
    <t>150.02.024</t>
  </si>
  <si>
    <t>150.02.025</t>
  </si>
  <si>
    <t>150.02.026</t>
  </si>
  <si>
    <t>150.02.027</t>
  </si>
  <si>
    <t>150.02.028</t>
  </si>
  <si>
    <t>150.02.029</t>
  </si>
  <si>
    <t>150.02.030</t>
  </si>
  <si>
    <t>150.02.031</t>
  </si>
  <si>
    <t>150.02.032</t>
  </si>
  <si>
    <t>150.02.033</t>
  </si>
  <si>
    <t>150.02.034</t>
  </si>
  <si>
    <t>150.02.035</t>
  </si>
  <si>
    <t>150.02.036</t>
  </si>
  <si>
    <t>150.02.042</t>
  </si>
  <si>
    <t>150.02.043</t>
  </si>
  <si>
    <t>150.02.044</t>
  </si>
  <si>
    <t>150.02.045</t>
  </si>
  <si>
    <t>150.02.046</t>
  </si>
  <si>
    <t>150.02.047</t>
  </si>
  <si>
    <t>150.02.048</t>
  </si>
  <si>
    <t>150.02.049</t>
  </si>
  <si>
    <t>150.02.050</t>
  </si>
  <si>
    <t>150.02.051</t>
  </si>
  <si>
    <t>150.02.052</t>
  </si>
  <si>
    <t>150.02.053</t>
  </si>
  <si>
    <t>Об объектах налогообложения и (или) объектах, связанных с
налогообложением, по исчислению корпоративного подоходного
налога по внеконтрактной деятельности
(Приложение 2 к Декларации)</t>
  </si>
  <si>
    <t>СОВОКУПНЫЙ ГОДОВОЙ ДОХОД (сумма строк с 150.02.001 по 150.02.012)</t>
  </si>
  <si>
    <t>СОВОКУПНЫЙ ГОДОВОЙ ДОХОД С УЧЕТОМ КОРРЕКТИРОВОК
(150.02.013 – 150.02.014+ или - 150.02.015)</t>
  </si>
  <si>
    <t>Расходы по реализованным товарам (работам, услугам)
(150.02.017 I - 150.02.017 II + 150.02.017 III + 150.02.017 IV + 150.02.017 V -
150.02.017 VI - 150.02.017 VII - 150.02.017 VIII - 150.02.017 IX)</t>
  </si>
  <si>
    <t>Всего расходов, подлежащих отнесению на вычеты резидентом,
имеющим постоянные учреждения за пределами РК</t>
  </si>
  <si>
    <t>НАЛОГООБЛАГАЕМЫЙ ДОХОД (УБЫТОК)
(150.02.016-150.02.032+150.02.033+150.02.034-150.02.035)</t>
  </si>
  <si>
    <t>Форма 150.03</t>
  </si>
  <si>
    <t>Раздел. Показатели</t>
  </si>
  <si>
    <t>00000001</t>
  </si>
  <si>
    <t>№ и дата контракта</t>
  </si>
  <si>
    <t>C</t>
  </si>
  <si>
    <t>Расходы на геологическое изучение</t>
  </si>
  <si>
    <t>ИТОГО (строка заполняется ТОЛЬКО по итогу формы)</t>
  </si>
  <si>
    <t>J</t>
  </si>
  <si>
    <t>K</t>
  </si>
  <si>
    <t>L</t>
  </si>
  <si>
    <t>M</t>
  </si>
  <si>
    <t>N</t>
  </si>
  <si>
    <t>O</t>
  </si>
  <si>
    <t>P</t>
  </si>
  <si>
    <t>Q</t>
  </si>
  <si>
    <t>R</t>
  </si>
  <si>
    <t>S</t>
  </si>
  <si>
    <t>T</t>
  </si>
  <si>
    <t>U</t>
  </si>
  <si>
    <t>W</t>
  </si>
  <si>
    <t>X</t>
  </si>
  <si>
    <t>Y</t>
  </si>
  <si>
    <t>Z</t>
  </si>
  <si>
    <t>AA</t>
  </si>
  <si>
    <t>AB</t>
  </si>
  <si>
    <t>AC</t>
  </si>
  <si>
    <t>Расходы на разведку и подготовительные работы к добыче полезных ископаемых, включая расходы по оценке, обустройству</t>
  </si>
  <si>
    <t>РАСХОДЫ НА ГЕОЛОГИЧЕСКОЕ ИЗУЧЕНИЕ, РАЗВЕДКУ И ПОДГОТОВИТЕЛЬНЫЕ РАБОТЫ К ДОБЫЧЕ ПРИРОДНЫХ РЕСУРСОВ И ДРУГИЕ РАСХОДЫ НЕДРОПОЛЬЗОВАТЕЛЕЙ (Приложение 3 к Декларации)</t>
  </si>
  <si>
    <t>Налоговый период</t>
  </si>
  <si>
    <t>Форма 150.03 Стр. 01</t>
  </si>
  <si>
    <t>Форма 150.03 Стр. 02</t>
  </si>
  <si>
    <t>Форма 150.03 Стр. 03</t>
  </si>
  <si>
    <t>Форма 150.03 Стр. 04</t>
  </si>
  <si>
    <t>Форма 150.03 Стр. 05</t>
  </si>
  <si>
    <t>Форма 150.03 Стр. 06</t>
  </si>
  <si>
    <t>Форма 150.03 Стр. 07</t>
  </si>
  <si>
    <t>Форма 150.03 Стр. 08</t>
  </si>
  <si>
    <t>Форма 150.03 Стр. 09</t>
  </si>
  <si>
    <t>Форма 150.03 Стр. 10</t>
  </si>
  <si>
    <t>Общие административные расходы</t>
  </si>
  <si>
    <t>Расходы по приобретению основных средств</t>
  </si>
  <si>
    <t>Расходы по приобретению нематериальных активов
в виде права недропользования</t>
  </si>
  <si>
    <t>Расходы по приобретению прочих нематериальных активов</t>
  </si>
  <si>
    <t>Иные расходы, подлежащие вычету</t>
  </si>
  <si>
    <t>Доходы, полученные в период проведения геологического изучения и подготовительных
работ к добыче, за исключением доходов, подлежащих исключению из СГД</t>
  </si>
  <si>
    <t>Доходы, полученные от реализации полезных ископаемых,
до момента начала добычи после коммерческого обнаружения</t>
  </si>
  <si>
    <t>Доходы, полученные от реализации части права недропользования</t>
  </si>
  <si>
    <t>Стоимостный баланс группы накопленных расходов
на начало налогового периода</t>
  </si>
  <si>
    <t>Сумма последующих расходов</t>
  </si>
  <si>
    <t>Стоимость выбывших активов из группы накопленных расходов, 
в течение налогового периода</t>
  </si>
  <si>
    <t>Предельная норма амортизации</t>
  </si>
  <si>
    <t>Применяемая норма амортизации</t>
  </si>
  <si>
    <t>Форма 150.04</t>
  </si>
  <si>
    <t>БИН / ИИН</t>
  </si>
  <si>
    <t>Код страны
резидентства</t>
  </si>
  <si>
    <t>Номер налоговой регистрации в стране резидентства нерезидента</t>
  </si>
  <si>
    <t>Код вида
расхода*</t>
  </si>
  <si>
    <t>Указывается код вида расхода</t>
  </si>
  <si>
    <t>финансовые услуги</t>
  </si>
  <si>
    <t>рекламные услуги</t>
  </si>
  <si>
    <t>консультационные услуги</t>
  </si>
  <si>
    <t>дизайнерские услуги</t>
  </si>
  <si>
    <t>инжиниринговые услуги</t>
  </si>
  <si>
    <t>прочие</t>
  </si>
  <si>
    <t xml:space="preserve">Сумма </t>
  </si>
  <si>
    <t>Раздел. Расходы</t>
  </si>
  <si>
    <t xml:space="preserve">Раздел. Общая информация </t>
  </si>
  <si>
    <t xml:space="preserve">Форма 150.04 </t>
  </si>
  <si>
    <t>Форма 150.05</t>
  </si>
  <si>
    <t>(Приложение 5 к Декларации)</t>
  </si>
  <si>
    <t>150.05.001</t>
  </si>
  <si>
    <t>150.05.006</t>
  </si>
  <si>
    <t>150.05.007</t>
  </si>
  <si>
    <t>150.05.008</t>
  </si>
  <si>
    <t>150.05.009</t>
  </si>
  <si>
    <t>150.05.010</t>
  </si>
  <si>
    <t>150.05.011</t>
  </si>
  <si>
    <t>150.05.012</t>
  </si>
  <si>
    <t>150.05.013</t>
  </si>
  <si>
    <t>150.05.002</t>
  </si>
  <si>
    <t>150.05.003</t>
  </si>
  <si>
    <t>Последующие расходы по фиксированным активам, относимые на увеличение стоимостных балансов групп (подгрупп) в соответствии с п.3 статьи 122 НК</t>
  </si>
  <si>
    <t>150.05.004</t>
  </si>
  <si>
    <t>150.05.005</t>
  </si>
  <si>
    <t>Итого вычетов по фиксированным активам (стр.11 I +стр.11 II+стр.11 III +стр.11 IV)</t>
  </si>
  <si>
    <t>Раздел. Вычеты по общим и косвенным фиксированным активам</t>
  </si>
  <si>
    <t>Форма 150.06</t>
  </si>
  <si>
    <t>УПРАВЛЕНЧЕСКИЕ И ОБЩЕАДМИНИСТРАТИВНЫЕ РАСХОДЫ НЕРЕЗИДЕНТА
(Приложение 6 к Декларации)</t>
  </si>
  <si>
    <t>Налоговый период, за который представляется
налоговая отчетность: год</t>
  </si>
  <si>
    <t>Раздел. Дополнительная информация</t>
  </si>
  <si>
    <t>Показатели</t>
  </si>
  <si>
    <t>Совокупный годовой доход</t>
  </si>
  <si>
    <t>Расходы по оплате труда</t>
  </si>
  <si>
    <t>Расчетный показатель</t>
  </si>
  <si>
    <t>Управленческие и общеадминистративные расходы</t>
  </si>
  <si>
    <t>Общая сумма затрат</t>
  </si>
  <si>
    <t>Всего по компании без применения ПКНП*</t>
  </si>
  <si>
    <t>Первоначальная (текущая) стоимость основных средств</t>
  </si>
  <si>
    <t>Всего по компании с применением ПКНП*</t>
  </si>
  <si>
    <t>В том числе от деятельности в РК
через постоянное учреждение</t>
  </si>
  <si>
    <t>Удельный вес</t>
  </si>
  <si>
    <t>Применяемый метод отнесения расходов на вычеты
(укажите X в соответствующей ячейке):</t>
  </si>
  <si>
    <t>пропорционального распределения</t>
  </si>
  <si>
    <t>непосредственного (прямого) отнесения</t>
  </si>
  <si>
    <t>Способ исчисления расчетного показателя при применении метода пропорционального распределения</t>
  </si>
  <si>
    <t>первый</t>
  </si>
  <si>
    <t>Второй</t>
  </si>
  <si>
    <t>Код страны, с которой заключён международный договор</t>
  </si>
  <si>
    <t>с</t>
  </si>
  <si>
    <t>по</t>
  </si>
  <si>
    <t>Поправочный (-ые) коэффициент (-ы) налогового (-ых) периода(-ов) (ПКНП) (указывается дробь / дроби</t>
  </si>
  <si>
    <t>К (К1)</t>
  </si>
  <si>
    <t>К2</t>
  </si>
  <si>
    <t>Форма 150.07</t>
  </si>
  <si>
    <t>ИСЧИСЛЕНИЕ НАЛОГОВОГО ОБЯЗАТЕЛЬСТВА
ПРИ ПОЛУЧЕНИИ СТАНДАРТНЫХ НАЛОГОВЫХ ЛЬГОТ
(Приложение 7 к Декларации)</t>
  </si>
  <si>
    <t>Раздел.Расчет суммы корпоративного подоходного налога</t>
  </si>
  <si>
    <t>150.07.001</t>
  </si>
  <si>
    <t>150.07.002</t>
  </si>
  <si>
    <t>150.07.003</t>
  </si>
  <si>
    <t>150.07.004</t>
  </si>
  <si>
    <t>150.07.005</t>
  </si>
  <si>
    <t>150.07.006</t>
  </si>
  <si>
    <t>150.07.007</t>
  </si>
  <si>
    <t>150.07.008</t>
  </si>
  <si>
    <t>150.07.009</t>
  </si>
  <si>
    <t>150.07.010</t>
  </si>
  <si>
    <t xml:space="preserve">Налогооблагаемый доход, применяемый как максимальный </t>
  </si>
  <si>
    <t>Год, за который налогооблагаемый доход принят как максимальный</t>
  </si>
  <si>
    <t>Среднегодовой индекс инфляции, применяемый к отчетному налоговому периоду</t>
  </si>
  <si>
    <t>Максимальный налогооблагаемый доход с учетом
среднегодового индекса инфляции (150.07.001 x 150.07.003 / 100)</t>
  </si>
  <si>
    <t>Скорректированный максимальный налогооблагаемый
доход (150.07.004 x 150.07.005 / 12)</t>
  </si>
  <si>
    <t>Налогооблагаемый доход отчетного налогового периода</t>
  </si>
  <si>
    <t>Льготируемый прирост налогооблагаемого дохода
(150.07.007 - 150.07.004)</t>
  </si>
  <si>
    <t>Сумма корпоративного подоходного налога по
инвестиционному контракту (150.07.008 х 150.07.009)</t>
  </si>
  <si>
    <t>Количество месяцев в отчетном налоговом периоде, в течение которых действует контракт</t>
  </si>
  <si>
    <t>Ставка корпоративного подоходного налога по инвестиционному контракту</t>
  </si>
  <si>
    <t>Форма 150.08</t>
  </si>
  <si>
    <t>Код страны</t>
  </si>
  <si>
    <t>Код вида
дохода</t>
  </si>
  <si>
    <t>Код
валюты</t>
  </si>
  <si>
    <t>Н</t>
  </si>
  <si>
    <t>Форма 150.09</t>
  </si>
  <si>
    <t>ДОХОД, ПОДЛЕЖАЩИЙ ОСВОБОЖДЕНИЮ ОТ НАЛОГООБЛОЖЕНИЯ В СООТВЕТСТВИИ С МЕЖДУНАРОДНЫМИ ДОГОВОРАМИ
(Приложение 9 к Декларации)</t>
  </si>
  <si>
    <t xml:space="preserve"> Наименование международного договора</t>
  </si>
  <si>
    <t>Доход, подлежащий освобождению
от налогообложения</t>
  </si>
  <si>
    <t>Доход от корректировки расходов на геологическое изучение и подготовительные работы к добыче природных ресурсов, а также других расходов недропользователя</t>
  </si>
  <si>
    <t>Доход от превышения суммы отчислений в фонд ликвидации последствий разработки месторождений над суммой фактических расходов по ликвидации последствий разработки месторождений</t>
  </si>
  <si>
    <t>Размер нецелевого использования средств ликвидационного фонда недропользователем (итоговое значение графы J формы 150.03)</t>
  </si>
  <si>
    <t>Присужденные или признанные должником штрафы, пени и другие виды санкций, кроме возвращенных из бюджета необоснованно удержанных штрафов, если эти суммы ранее не были отнесены на вычеты</t>
  </si>
  <si>
    <t>Дивиденды, Вознаграждение по депозиту, долговой ценной бумаге векселю, исламскому арендному сертификату, Выигрыши</t>
  </si>
  <si>
    <t>Положительная (отрицательная) разница, полученная при переходе на иной метод оценки товарно-материальных запасов</t>
  </si>
  <si>
    <t xml:space="preserve">Размер нецелевого использования средств ликвидационного фонда недропользователем </t>
  </si>
  <si>
    <t>Доход по инвестиционному депозиту, размещенному в исламском банке</t>
  </si>
  <si>
    <t>ВСЕГО ВЫЧЕТОВ (сумма с 150.01.019 по 150.01.037)</t>
  </si>
  <si>
    <t>КПН, удержанный у источника выплаты с дохода в виде выигрыша</t>
  </si>
  <si>
    <t xml:space="preserve">ВЫЧЕТЫ ПО общим ФИКСИРОВАННЫМ АКТИВАМ </t>
  </si>
  <si>
    <t>ВЫЧЕТЫ ПО ФИКСИРОВАННЫМ АКТИВАМ по контрактной деятельности</t>
  </si>
  <si>
    <t>ВЫЧЕТЫ ПО ФИКСИРОВАННЫМ АКТИВАМ по внеконтрактной деятельности</t>
  </si>
  <si>
    <t>Сумма по прямым ФА</t>
  </si>
  <si>
    <t>Сумма по общим ФА</t>
  </si>
  <si>
    <t>Раздел. Вычеты по общим и косвенным фиксированным активам по внеконтрактной деятельности</t>
  </si>
  <si>
    <t>Сумма по контракту</t>
  </si>
  <si>
    <t>Вычеты по прямым фиксированным активам  по контрактной деятельности</t>
  </si>
  <si>
    <t>Статьи доходов/расходов</t>
  </si>
  <si>
    <t>Номер строки декларации</t>
  </si>
  <si>
    <t>Комментарии</t>
  </si>
  <si>
    <t>Вычеты по общим  фиксированным активам</t>
  </si>
  <si>
    <t xml:space="preserve">ТОО «Недра» приняло решение использовать метод распределения административных расходов по удельному весу прямых доходов, приходящихся на контрактную и внеконтракную деятельность и отразило этот метод  в Налоговой учетной политике. </t>
  </si>
  <si>
    <t>Доходы по контракной деятельности</t>
  </si>
  <si>
    <t>Доходы по внеконтракной деятельности</t>
  </si>
  <si>
    <t>Итого общая сумма доходов</t>
  </si>
  <si>
    <t>Процент доходов по контрактной деятельности в общей сумме доходов</t>
  </si>
  <si>
    <t>Процент доходов по внеконтрактной деятельности в общей сумме доходов</t>
  </si>
  <si>
    <t>строка 150.02.029 и затем переносится в стр.150.00.036</t>
  </si>
  <si>
    <t>Форма 150.02</t>
  </si>
  <si>
    <t xml:space="preserve">Доход от прироста стоимости </t>
  </si>
  <si>
    <t>Сумма (внеконтрактная деятельность)</t>
  </si>
  <si>
    <t>Доход  от реализации товаров, работ, услуг</t>
  </si>
  <si>
    <t>Наименование организации</t>
  </si>
  <si>
    <t>строка А столбец I переносится в форму 150.02 в строку 150.02.001</t>
  </si>
  <si>
    <t>строка А столбец J переносится в форму 150.00 в строку 150.00.001</t>
  </si>
  <si>
    <t>строка А столбец H переносится в форму 150.01 в строку 150.01.001</t>
  </si>
  <si>
    <t>строка 22 столбец K переносится в форму 150.01 в строку 150.01.002</t>
  </si>
  <si>
    <t>строка 22 столбец L переносится в форму 150.02 в строку 150.02.002</t>
  </si>
  <si>
    <t>строка 22 столбец M переносится в форму 150.00 в строку 150.00.002</t>
  </si>
  <si>
    <t>строка 3 столбец K переносится в форму 150.02 в строку 150.02.003</t>
  </si>
  <si>
    <t>строка 3 столбец L переносится в форму 150.00 в строку 150.00.003</t>
  </si>
  <si>
    <t xml:space="preserve">Декларация состоит из основной, дополнительных форм и регистров, заполнение следует начинать с регистров, итоговые значения которых автоматически будут садиться в дополнительные и основные формы. При этом следует иметь в виду, что в дополнительных формах разносятся итоговые суммы доходов и вычетов, основная нагрузка при формировании итоговых сумм доходов и вычетов в разрезе контрагентов ложится на налоговые регистры, которые каждая Компания обязана утвердить в составе своей Учетной налоговой политики и соответственно ежегодно заполнять. </t>
  </si>
  <si>
    <t>основание</t>
  </si>
  <si>
    <t>БИН/ИИН</t>
  </si>
  <si>
    <t>Наименование организации / ФИО</t>
  </si>
  <si>
    <t>строка 1 столбец I переносится в форму 150.01 в строку 150.01.004</t>
  </si>
  <si>
    <t>строка 1 столбец J переносится в форму 150.02 в строку 150.02.005</t>
  </si>
  <si>
    <t>строка 1 столбец K переносится в форму 150.00 в строку 150.00.005</t>
  </si>
  <si>
    <r>
      <t xml:space="preserve">Итого дохода по производным финансовым инструментам </t>
    </r>
    <r>
      <rPr>
        <sz val="11"/>
        <rFont val="Times New Roman"/>
        <family val="1"/>
        <charset val="204"/>
      </rPr>
      <t>(стр. 1 V +стр.2 V)</t>
    </r>
  </si>
  <si>
    <t>Доход от списания обязательств, всего (сумма стр 1 по стр 4)</t>
  </si>
  <si>
    <t>строка А столбец переносится в форму 150.01 в строку 150.01.003</t>
  </si>
  <si>
    <t>строка А столбец переносится в форму 150.02 в строку 150.02.004</t>
  </si>
  <si>
    <t>строка А столбец переносится в форму 150.00 в строку 150.00.004</t>
  </si>
  <si>
    <t>Регистр "ДОХОД (УБЫТОК) ОТ ПРИРОСТА СТОИМОСТИ"</t>
  </si>
  <si>
    <t>Регистр"ДОХОД ОТ РЕАЛИЗАЦИИ ТОВАРОВ, РАБОТ, УСЛУГ"</t>
  </si>
  <si>
    <t>Регистр "ДОХОД ПО СОМНИТЕЛЬНЫМ ОБЯЗАТЕЛЬСТВАМ"</t>
  </si>
  <si>
    <t>Регистр "ДОХОД ОТ УСТУПКИ ПРАВА ТРЕБОВАНИЯ"</t>
  </si>
  <si>
    <t>строка 1 столбец J переносится в форму 150.01 в строку 150.01.005</t>
  </si>
  <si>
    <t>строка 1 столбец K переносится в форму 150.02 в строку 150.02.006</t>
  </si>
  <si>
    <t>строка 1 столбец L переносится в форму 150.00 в строку 150.00.006</t>
  </si>
  <si>
    <t>Признак выбытия всех ФА из группы (1- да, 0- нет)</t>
  </si>
  <si>
    <t>вне корнтракта</t>
  </si>
  <si>
    <t>общие</t>
  </si>
  <si>
    <t>подгруппа I группы</t>
  </si>
  <si>
    <t>Убытки или вычеты от выбытия фиксированных активов гр.7-гр.6, если         гр.7&lt; гр.6</t>
  </si>
  <si>
    <t>Доход от выбытия фиксированных активов гр.7-гр.6, если             гр.7&gt; гр.6</t>
  </si>
  <si>
    <t>Стоимость последующих расходов, учитываемых в соответствии с п.3 статьи 122 НК</t>
  </si>
  <si>
    <t>Доход по дивидендам, вознаграждениям ..., всего (сумма стр 1 по стр 3)</t>
  </si>
  <si>
    <t>строка 1 столбец L переносится в форму 150.00 в строку 150.00.012</t>
  </si>
  <si>
    <t>строка 1 столбец K переносится в форму 150.02 в строку 150.02.009</t>
  </si>
  <si>
    <t>строка 1 столбец  J переносится в форму 150.01 в строку 150.01.011</t>
  </si>
  <si>
    <t>строка 3 столбец  J переносится в форму 150.01 в строку 150.01.012</t>
  </si>
  <si>
    <t>строка 4 столбец  J переносится в форму 150.01 в строку 150.01.033</t>
  </si>
  <si>
    <t>строка 3 столбец K переносится в форму 150.02 в строку 150.02.010</t>
  </si>
  <si>
    <t>строка 4 столбец K переносится в форму 150.02 в строку 150.02.027</t>
  </si>
  <si>
    <t>строка 3 столбец L переносится в форму 150.00 в строку 150.00.013</t>
  </si>
  <si>
    <t>строка 4 столбец L переносится в форму 150.00 в строку 150.00.034</t>
  </si>
  <si>
    <t>контракт</t>
  </si>
  <si>
    <t>общие контракт</t>
  </si>
  <si>
    <t>общие вне контракта</t>
  </si>
  <si>
    <t>сумма дохода по строке 5 контракт по графе 8 и по строке 5 общие контракт по графе 8 переносится в форму 150.01 в строку 150.01.006</t>
  </si>
  <si>
    <t>сумма дохода по строке 5 вне контракта по графе 8 и по строке 5 общие вне контракта по графе 8 переносится в форму 150.02 в строку 150.02.007</t>
  </si>
  <si>
    <t xml:space="preserve">Процент доли </t>
  </si>
  <si>
    <t>строка 9 столбец  I переносится в форму 150.01 в строку 150.01.014</t>
  </si>
  <si>
    <t>строка 9 столбец  J переносится в форму 150.02 в строку 150.02.012</t>
  </si>
  <si>
    <t>строка 9 столбец K переносится в форму 150.00 в строку 150.00.015</t>
  </si>
  <si>
    <t>Сумма отчислений в фонд ликвидации</t>
  </si>
  <si>
    <t>Отчисления в налоговом периоде</t>
  </si>
  <si>
    <t>Сумма отчислений в фонд ликвидации на конец периода</t>
  </si>
  <si>
    <t>Сумма отчислений в фонд ликвидации на начало периода</t>
  </si>
  <si>
    <t>Доход от превышения по контракту</t>
  </si>
  <si>
    <t xml:space="preserve">Доход от превышения </t>
  </si>
  <si>
    <t>Фактические расходы по ликвидации последствий разработки месторождений</t>
  </si>
  <si>
    <t>Виды работ</t>
  </si>
  <si>
    <t>Сумма расходов</t>
  </si>
  <si>
    <t>Итого расходов</t>
  </si>
  <si>
    <t>строка 9 столбец H переносится в форму 150.01 в строку 150.01.008</t>
  </si>
  <si>
    <t>строка 9 столбец  I переносится в форму 150.00 в строку 150.00.009</t>
  </si>
  <si>
    <t>строка 3 столбец  J переносится в форму 150.01 в строку 150.01.010</t>
  </si>
  <si>
    <t>строка 3 столбец K переносится в форму 150.02 в строку 150.02.008</t>
  </si>
  <si>
    <t>строка 3 столбец L переносится в форму 150.00 в строку 150.00.011</t>
  </si>
  <si>
    <t>строка 4 столбец K переносится в форму 150.00 в строку 150.00.017</t>
  </si>
  <si>
    <t>строка 4 столбец  J переносится в форму 150.02 в строку 150.02.014</t>
  </si>
  <si>
    <t>строка 4 столбец  I переносится в форму 150.01 в строку 150.01.016</t>
  </si>
  <si>
    <t>строка 3 столбец  J переносится в форму 150.01 в строку 150.01.017</t>
  </si>
  <si>
    <t>строка 3 столбец K переносится в форму 150.02 в строку 150.02.015</t>
  </si>
  <si>
    <t>строка 3 столбец L переносится в форму 150.00 в строку 150.00.018</t>
  </si>
  <si>
    <t>Примечание</t>
  </si>
  <si>
    <t>Дата поступления</t>
  </si>
  <si>
    <t>строка ИТОГО столбец I переносится в форму 150.01 в строку 150.01.019 IIIA</t>
  </si>
  <si>
    <t>строка  ИТОГО столбец  J переносится в форму 150.02 в строку 150.02.017 IIIA</t>
  </si>
  <si>
    <t>строка  ИТОГО столбец K переносится в форму 150.00 в строку 150.00.020 IIIA</t>
  </si>
  <si>
    <t>строка ИТОГО столбец I переносится в форму 150.01 в строку 150.01.019 IIIВ</t>
  </si>
  <si>
    <t>строка  ИТОГО столбец  J переносится в форму 150.02 в строку 150.02.017 IIIВ</t>
  </si>
  <si>
    <t>строка  ИТОГО столбец K переносится в форму 150.00 в строку 150.00.020 IIIВ</t>
  </si>
  <si>
    <t xml:space="preserve">Дата </t>
  </si>
  <si>
    <t>строка ИТОГО столбец I переносится в форму 150.01 в строку 150.01.019 IIIС</t>
  </si>
  <si>
    <t>строка  ИТОГО столбец  J переносится в форму 150.02 в строку 150.02.017 IIIС</t>
  </si>
  <si>
    <t>строка  ИТОГО столбец K переносится в форму 150.00 в строку 150.00.020 IIIС</t>
  </si>
  <si>
    <t>строка ИТОГО столбец I переносится в форму 150.01 в строку 150.01.019 III D</t>
  </si>
  <si>
    <t>строка  ИТОГО столбец  J переносится в форму 150.02 в строку 150.02.017 III D</t>
  </si>
  <si>
    <t>строка  ИТОГО столбец K переносится в форму 150.00 в строку 150.00.020 III D</t>
  </si>
  <si>
    <t>строка ИТОГО столбец I переносится в форму 150.01 в строку 150.01.019 III E</t>
  </si>
  <si>
    <t>строка  ИТОГО столбец  J переносится в форму 150.02 в строку 150.02.017 III E</t>
  </si>
  <si>
    <t>строка  ИТОГО столбец K переносится в форму 150.00 в строку 150.00.020 III E</t>
  </si>
  <si>
    <t>строка ИТОГО столбец I переносится в форму 150.01 в строку 150.01.019 III F</t>
  </si>
  <si>
    <t>строка  ИТОГО столбец  J переносится в форму 150.02 в строку 150.02.017 III F</t>
  </si>
  <si>
    <t>строка  ИТОГО столбец K переносится в форму 150.00 в строку 150.00.020 III F</t>
  </si>
  <si>
    <t>строка ИТОГО столбец I переносится в форму 150.01 в строку 150.01.019 III G</t>
  </si>
  <si>
    <t>строка  ИТОГО столбец  J переносится в форму 150.02 в строку 150.02.017 III G</t>
  </si>
  <si>
    <t>строка  ИТОГО столбец K переносится в форму 150.00 в строку 150.00.020 III G</t>
  </si>
  <si>
    <t>строка ИТОГО столбец I переносится в форму 150.01 в строку 150.01.019 IIIH</t>
  </si>
  <si>
    <t>строка  ИТОГО столбец  J переносится в форму 150.02 в строку 150.02.017 IIIH</t>
  </si>
  <si>
    <t>строка  ИТОГО столбец K переносится в форму 150.00 в строку 150.00.020 IIIH</t>
  </si>
  <si>
    <t>строка 8 столбец K переносится в форму 150.01 в строку 150.01.019 IV</t>
  </si>
  <si>
    <t>строка  8 столбец  L переносится в форму 150.02 в строку 150.02.017 IV</t>
  </si>
  <si>
    <t>строка  8 столбец M переносится в форму 150.00 в строку 150.00.020 IV</t>
  </si>
  <si>
    <t>строка ИТОГО столбец I переносится в форму 150.01 в строку 150.01.020</t>
  </si>
  <si>
    <t>строка  ИТОГО столбец  J переносится в форму 150.02 в строку 150.02.018</t>
  </si>
  <si>
    <t>строка  ИТОГО столбец K переносится в форму 150.00 в строку 150.00.021</t>
  </si>
  <si>
    <t>строка 1 столбец I переносится в форму 150.01 в строку 150.01.021</t>
  </si>
  <si>
    <t>строка  1 столбец  J переносится в форму 150.02 в строку 150.02.019</t>
  </si>
  <si>
    <t>строка  1 столбец K переносится в форму 150.00 в строку 150.00.022</t>
  </si>
  <si>
    <t>строка 4 столбец I переносится в форму 150.01 в строку 150.01.024</t>
  </si>
  <si>
    <t>строка 4 столбец  J переносится в форму 150.02 в строку 150.02.022</t>
  </si>
  <si>
    <t>строка 4 столбец K переносится в форму 150.00 в строку 150.00.026</t>
  </si>
  <si>
    <t>строка 1 столбец I переносится в форму 150.01 в строку 150.01.022</t>
  </si>
  <si>
    <t>строка  1 столбец  J переносится в форму 150.02 в строку 150.02.020</t>
  </si>
  <si>
    <t>Сотрудник</t>
  </si>
  <si>
    <t>Куда</t>
  </si>
  <si>
    <t>На сколько</t>
  </si>
  <si>
    <t>строка 4 столбец K переносится в форму 150.00 в строку 150.00.025</t>
  </si>
  <si>
    <t>строка 4 столбец  J переносится в форму 150.02 в строку 150.02.023</t>
  </si>
  <si>
    <t>строка 4 столбец I переносится в форму 150.01 в строку 150.01.025</t>
  </si>
  <si>
    <t>строка 4 столбец K переносится в форму 150.00 в строку 150.00.027</t>
  </si>
  <si>
    <t>строка 3 столбец K переносится в форму 150.00 в строку 150.00.028</t>
  </si>
  <si>
    <t>строка В столбец Н переносится в форму 150.01 в строку 150.01.034</t>
  </si>
  <si>
    <t>строка А столбец Н переносится в форму 150.00 в строку 150.00.035</t>
  </si>
  <si>
    <t>ИТОГО по форме 150.00</t>
  </si>
  <si>
    <t>ИТОГО по форме 150.01</t>
  </si>
  <si>
    <t>ИТОГО по форме 150.02</t>
  </si>
  <si>
    <t>Сумма расходов на геологическое изучение и подготовительные работы к добыче природных ресурсов, а также других расходов недропользователя</t>
  </si>
  <si>
    <t xml:space="preserve"> на начало периода</t>
  </si>
  <si>
    <t>за текущий налоговый период</t>
  </si>
  <si>
    <t>на конец периода</t>
  </si>
  <si>
    <t>Доход от корректировки по контракту</t>
  </si>
  <si>
    <t>Доход от корректировки</t>
  </si>
  <si>
    <t>Доходы, корректирующие расходы на геологическое изучение и подготовительные работы к добыче природных ресурсов</t>
  </si>
  <si>
    <t>Виды доходов</t>
  </si>
  <si>
    <t>Сумма доходов</t>
  </si>
  <si>
    <t>строка 9 столбец H переносится в форму 150.01 в строку 150.01.007</t>
  </si>
  <si>
    <t>строка 9 столбец  I переносится в форму 150.00 в строку 150.00.008</t>
  </si>
  <si>
    <t>строка 1 столбец  J переносится в форму 150.01 в строку 150.01.013</t>
  </si>
  <si>
    <t>строка 1 столбец L переносится в форму 150.00 в строку 150.00.014</t>
  </si>
  <si>
    <t>строка 1 столбец K переносится в форму 150.02 в строку 150.02.011</t>
  </si>
  <si>
    <t>Нецелевое использование средств ликвидационного фонда недропользователем</t>
  </si>
  <si>
    <t>строка 1 столбец  I переносится в форму 150.00 в строку 150.00.010</t>
  </si>
  <si>
    <t>строка 1 столбец H переносится в форму 150.01 в строку 150.01.009</t>
  </si>
  <si>
    <t>РБП предыдущих налоговых периодов, подлежащие отнесению на вычеты в текущем году</t>
  </si>
  <si>
    <t>Сумма РБП отчетного налогового периода, подлежащие отнесению на вычеты в следующем году</t>
  </si>
  <si>
    <t>Общая сумма расходов будущих периодов, приобретенных в отчетном налоговом периоде</t>
  </si>
  <si>
    <t xml:space="preserve">ВСЕГО </t>
  </si>
  <si>
    <t>Всего по контракту</t>
  </si>
  <si>
    <t>Всего по внеконтрактной деятельности</t>
  </si>
  <si>
    <t>строка В графа 3  переносится в  № 150.01 по строке 150.01.019 V</t>
  </si>
  <si>
    <t>строка В графа 5  переносится в  № 150.01 по строке 150.01.019 IX</t>
  </si>
  <si>
    <t>строка С графа 3  переносится в  № 150.02 по строке 150.02.017 V</t>
  </si>
  <si>
    <t>строка С графа 5  переносится в  № 150.02 по строке 150.02.017 IX</t>
  </si>
  <si>
    <t>строка А графа 3  переносится в  № 150.00 по строке 150.00.020 V</t>
  </si>
  <si>
    <t>строка А графа 5  переносится в  № 150.00 по строке 150.00.020 IX</t>
  </si>
  <si>
    <t>Наименование поставщика/ наименование товара</t>
  </si>
  <si>
    <t>Сумма по общим фиксированным активам</t>
  </si>
  <si>
    <t xml:space="preserve">БИН </t>
  </si>
  <si>
    <t>Наименование отремонтированного ФА</t>
  </si>
  <si>
    <t xml:space="preserve">ИТОГО по группе           </t>
  </si>
  <si>
    <t>Группа фиксированных активов от 1 до 4</t>
  </si>
  <si>
    <t>Распределение вычетов, последующих расходов по общим фиксированным активам между контрактной и внеконтрактной деятельностью</t>
  </si>
  <si>
    <t>строка 1 столбец I переносится в форму 150.01 в строку 150.01.049</t>
  </si>
  <si>
    <t>строка ИТОГО  по группе  1 столбец G переносится в форму 150.05ФА контракт в строку 150.05.010 I столбец L</t>
  </si>
  <si>
    <t>строка ИТОГО  по группе  2 столбец G переносится в форму 150.05ФА контракт в строку 150.05.010 II столбец L</t>
  </si>
  <si>
    <t>строка ИТОГО  по группе  3 столбец G переносится в форму 150.05ФА контракт в строку 150.05.010 III столбец L</t>
  </si>
  <si>
    <t>строка ИТОГО  по группе  4 столбец G переносится в форму 150.05ФА контракт в строку 150.05.010 IV столбец L</t>
  </si>
  <si>
    <t>строка ИТОГО  по группе  1 столбец H переносится в форму 150.05ФА внеконтрактная в строку 150.05.010 I столбец L</t>
  </si>
  <si>
    <t>строка ИТОГО  по группе  2 столбец  H переносится в форму 150.05ФА внеконтрактная в строку 150.05.010 II столбец L</t>
  </si>
  <si>
    <t>строка ИТОГО  по группе  3 столбец  H переносится в форму 150.05ФА внеконтрактная в строку 150.05.010 III столбец L</t>
  </si>
  <si>
    <t>строка ИТОГО  по группе  4 столбец  H переносится в форму 150.05ФА внеконтрактная в строку 150.05.010 IV столбец L</t>
  </si>
  <si>
    <t>строка ИТОГО  по группе  1 столбец I переносится в форму 150.05ФА общие в строку 150.05.010 I столбец K</t>
  </si>
  <si>
    <t>строка ИТОГО  по группе  2 столбец I переносится в форму 150.05ФА общие в строку 150.05.010 II столбец K</t>
  </si>
  <si>
    <t>строка ИТОГО  по группе  3 столбец I переносится в форму 150.05ФА общие в строку 150.05.010 III столбец K</t>
  </si>
  <si>
    <t>строка ИТОГО  по группе  4 столбец I переносится в форму 150.05ФА общие в строку 150.05.010 IV столбец K</t>
  </si>
  <si>
    <t>вне контракта</t>
  </si>
  <si>
    <t>Коэффициенты распределения</t>
  </si>
  <si>
    <t>Сумма последующих расходов по общим ФА, распределенная по контракту и вне контракта</t>
  </si>
  <si>
    <t>Всего последующих расходов</t>
  </si>
  <si>
    <t xml:space="preserve">строка "Всего последующих расходов" столбец G переносится в форму 150.01 в строку 150.01.019 VI </t>
  </si>
  <si>
    <t>Сумма вычетов по общим фиксированным активам, приходящаяся на контрактную деятельность</t>
  </si>
  <si>
    <t>Сумма вычетов по общим фиксированным активам, приходящаяся на внеконтрактную деятельность</t>
  </si>
  <si>
    <t>Наименование поставщика/ наименование товара, услуг, работы</t>
  </si>
  <si>
    <t xml:space="preserve">строка "Всего последующих расходов" столбец H переносится в форму 150.02 в строку 150.02.017 VI </t>
  </si>
  <si>
    <t xml:space="preserve">строка "Всего последующих расходов" столбец J переносится в форму 150.00 в строку 150.00.020 VI </t>
  </si>
  <si>
    <t xml:space="preserve">строка "Всего последующих расходов" столбец H переносится в форму 150.02 в строку 150.02.017 VII </t>
  </si>
  <si>
    <t xml:space="preserve">строка "Всего последующих расходов" столбец J переносится в форму 150.00 в строку 150.00.020 VII </t>
  </si>
  <si>
    <t>строка "Всего последующих расходов" столбец G переносится в форму 150.01 в строку 150.01.019 VII</t>
  </si>
  <si>
    <t>Причина</t>
  </si>
  <si>
    <t>строка ИТОГО столбец I переносится в форму 150.01 в строку 150.01.019 VIII</t>
  </si>
  <si>
    <t>строка  ИТОГО столбец  J переносится в форму 150.02 в строку 150.02.017 VIII</t>
  </si>
  <si>
    <t>строка  ИТОГО столбец K переносится в форму 150.00 в строку 150.00.020 VIII</t>
  </si>
  <si>
    <t>Расходы на ликвидацию по контракту</t>
  </si>
  <si>
    <t xml:space="preserve">Расходы на ликвидацию </t>
  </si>
  <si>
    <t>№ платежного поручения</t>
  </si>
  <si>
    <t>Расходы на ликвидациюпоследствий разработки месторождений</t>
  </si>
  <si>
    <t>строка 3 столбец  G переносится в форму 150.00 в строку 150.00.029</t>
  </si>
  <si>
    <t>Вид работ</t>
  </si>
  <si>
    <t>строка ИТОГО столбец I переносится в форму 150.01 в строку 150.01.029</t>
  </si>
  <si>
    <t>строка  ИТОГО столбец  J переносится в форму 150.00 в строку 150.00.030</t>
  </si>
  <si>
    <t>Страховые премии по договорам страхования, за исключениемстраховых премий по договорам накопительного страхования</t>
  </si>
  <si>
    <t>Вид страхования</t>
  </si>
  <si>
    <t>строка ИТОГО столбец I переносится в форму 150.01 в строку 150.01.030</t>
  </si>
  <si>
    <t>строка  ИТОГО столбец K переносится в форму 150.00 в строку 150.00.031</t>
  </si>
  <si>
    <t>Сумма (контрактная деятельность)</t>
  </si>
  <si>
    <t>строка  ИТОГО столбец  J переносится в форму 150.00 в строку 150.00.032</t>
  </si>
  <si>
    <t>строка  ИТОГО столбец  J переносится в форму 150.00 в строку 150.00.033</t>
  </si>
  <si>
    <t>строка ИТОГО столбец I переносится в форму 150.01 в строку 150.01.032</t>
  </si>
  <si>
    <t>Сумма (общие расходы)</t>
  </si>
  <si>
    <t>контрактная деятельность</t>
  </si>
  <si>
    <t>внеконтрактная деятельность</t>
  </si>
  <si>
    <t>сумма</t>
  </si>
  <si>
    <t>вместе с общими</t>
  </si>
  <si>
    <t>Общеадминистративные расходы</t>
  </si>
  <si>
    <t>Скидки с цены, скидки с продаж</t>
  </si>
  <si>
    <t>строка 1 столбец K переносится в № 150.01 по строке 150.01.039 I</t>
  </si>
  <si>
    <t>строка 2 столбец K переносится в № 150.01 по строке 150.01.039 II</t>
  </si>
  <si>
    <r>
      <t xml:space="preserve">Итого </t>
    </r>
    <r>
      <rPr>
        <sz val="11"/>
        <rFont val="Times New Roman"/>
        <family val="1"/>
        <charset val="204"/>
      </rPr>
      <t>(сумма стр.с 1 по 10)</t>
    </r>
  </si>
  <si>
    <t>строка10 столбец J переносится в форму 150.01 в строку 150.01.037</t>
  </si>
  <si>
    <t xml:space="preserve">Сальдо по отчислениям на ОСМС </t>
  </si>
  <si>
    <t>Переплата по ООСМС на начало года</t>
  </si>
  <si>
    <t>Сальдо на конец периода по ООСМС (+ неуплаченных , - переплата)</t>
  </si>
  <si>
    <t xml:space="preserve"> № </t>
  </si>
  <si>
    <t>Отчисления по обязательному социальному медицинскому страхованию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</si>
  <si>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</si>
  <si>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</si>
  <si>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</si>
  <si>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</si>
  <si>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</si>
  <si>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</si>
  <si>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</si>
  <si>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</si>
  <si>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</si>
  <si>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</si>
  <si>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</si>
  <si>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</si>
  <si>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</si>
  <si>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 xml:space="preserve"> 11     12      13</t>
  </si>
  <si>
    <t xml:space="preserve">Корректировка совокупного годового дохода в соответствии с п.1 статьи 241 Налогового кодекса </t>
  </si>
  <si>
    <t>Стоимость работ и услуг, себестоимость ТМЗ, не относимые на вычеты на основании статьи 264 Налогового кодекса</t>
  </si>
  <si>
    <t>НДС, относимый на вычеты по основаниям, установленным пунктом 9 статьи 243 Налогового кодекса</t>
  </si>
  <si>
    <t>Социальные отчисления в ГФСС, ФСМС</t>
  </si>
  <si>
    <t>Сомнительные обязательства, в том числе: сумма выплаченных обязательств, ранее признанных доходом в соответствии со статьей 229 Налогового кодекса</t>
  </si>
  <si>
    <t>Расходы на научно-исследовательские и научно-технические работы и расходы недропользователя по финансированию научно-исследовательских, научно-технических работ и (или) опытно-конструкторских работ, а также по перечислению денег в автономный кластерный фонд относимые на вычет в соответствии со статьями 254 и 255 Налогового кодекса</t>
  </si>
  <si>
    <t>Вычеты по фиксированным активам</t>
  </si>
  <si>
    <t>Другие вычеты</t>
  </si>
  <si>
    <t>Всего вычетов (или 150.00.040 I или 150.00.040 II  или 150.00.040 III)</t>
  </si>
  <si>
    <t>Вычеты (сумма с 150.00.020 по 150.00.039)</t>
  </si>
  <si>
    <t>Всего расходов, подлежащих отнесению на вычеты некоммерческой организацией, участниками МФЦА</t>
  </si>
  <si>
    <t>НАЛОГООБЛАГАЕМЫЙ ДОХОД (УБЫТОК) (150.01.042 +150.02.035)</t>
  </si>
  <si>
    <t>Доходы из иностранных источников (150.01.043 + 150.02.036)</t>
  </si>
  <si>
    <t>Доход освобождаемый от налогообложения, в т.ч.:</t>
  </si>
  <si>
    <t>доход освобождаемый от налогообложения в соответствии с международными договорами</t>
  </si>
  <si>
    <t>доход освобождаемый в соответствии с Конституционным законом РК "О МФЦА"</t>
  </si>
  <si>
    <t>ВСЕГО НАЛОГООБЛАГАЕМОГО ДОХОДА (УБЫТКА)
(150.01.045+150.02.038)</t>
  </si>
  <si>
    <t>Суммарная прибыль КИК и ПУ КИК (150.01.046 + 150.02.039)</t>
  </si>
  <si>
    <t>Убытки от реализации объектов незавершенного строительства, неустановленного оборудования, за исключением активов, выкупленных для государственных нужд в соответствии с законами Республики Казахстан, а также убытки от выбытия фиксированных активов I группы</t>
  </si>
  <si>
    <t>Уменьшение налогооблагаемого дохода в соответствии с подпунктами 1) и 2) пункта 1 статьи 288 Налогового кодекса</t>
  </si>
  <si>
    <t>Уменьшение налогооблагаемого дохода в соответствии с подпунктом 4) пункта 1 статьи 288 Налогового кодекса</t>
  </si>
  <si>
    <t>КПН с налогооблагаемого дохода</t>
  </si>
  <si>
    <t>Зачет иностранного налога с финансовой прибыли КИК или ПУ КИК</t>
  </si>
  <si>
    <t>КПН, удержанный у источника выплаты с дохода в виде вознаграждения, переносимый из предыдущих налоговых периодов в соответствии с пунктом 3 статьи 302 Налогового кодекса</t>
  </si>
  <si>
    <t>КПН, удержанный у источника выплаты с дохода в виде вознаграждения, удержанный в налоговом периоде в соответствии с пунктом 3 статьи 302 Налогового кодекса</t>
  </si>
  <si>
    <t>КПН, удержанный у источника выплаты в соответствии со
статьей 653 Налогового кодекса</t>
  </si>
  <si>
    <t>Исчисленная сумма КПН с учетом уменьшения (150.00.058 - 150.00.059 I)</t>
  </si>
  <si>
    <t>Уменьшение КПН в соответствии с налоговым законодательством Республики Казахстан</t>
  </si>
  <si>
    <t>Чистый доход (150.01.058 + 150.02.051)</t>
  </si>
  <si>
    <t>150.00.062</t>
  </si>
  <si>
    <t>Совокупный годовой доход с учетом корретировок (150.01.015 - 150.01.016 + или - 150.01.017)</t>
  </si>
  <si>
    <t>Страховые премии по договорам страхования, за исключением страховых премий по договорам накопительного страхования</t>
  </si>
  <si>
    <t>Расходы подготовительные работы к добыче урана методом подземного скважинного выщелачивания после начала добычи после коммерческого обнаружения, относимые в соответствии со статьей 260 Налогового кодекса</t>
  </si>
  <si>
    <t>Вычеты по фиксированным активам, производимые в соответствии с пунктом 5 статьи 273 Налогового кодекса</t>
  </si>
  <si>
    <t>Доходы из иностранных источников</t>
  </si>
  <si>
    <t>Доход освобождаемый от налогообложения в соответствии с международными договорами</t>
  </si>
  <si>
    <t>ВСЕГО НАЛОГООБЛАГАЕМОГО ДОХОДА (УБЫТКА) (150.01.042-150.01.044)</t>
  </si>
  <si>
    <t>Суммарная прибыль КИК и ПУ КИК</t>
  </si>
  <si>
    <t>Уменьшение налогооблагаемого дохода в соответствии со статьей 288 Налогового кодекса, в том числе:</t>
  </si>
  <si>
    <t>НАЛОГООБЛАГАЕМЫЙ ДОХОД С УЧЕТОМ ПЕРЕНЕСЕННЫХ
УБЫТКОВ (150.01.051 - 150.01.052)</t>
  </si>
  <si>
    <t>Исчисленная сумма КПН с учетом уменьшения (150.01.056 - 150.01.057 I)</t>
  </si>
  <si>
    <t>ВСЕГО ВЫЧЕТОВ
(или 150.02.031 I, или150.02.031 II, или 150.02.031 III))</t>
  </si>
  <si>
    <t>Вычеты (сумма с 150.02.017 по 150.02.030)</t>
  </si>
  <si>
    <t>доход освобождаемый в соответствии с Конституционным законом РК "О МФЦА" (150.13.013)</t>
  </si>
  <si>
    <t>КПН, удержанный у источника выплаты в соответствии со статьей 653 Налогового кодекса</t>
  </si>
  <si>
    <t>Исчисленная сумма КПН с учетом уменьшения (150.02.049 - 150.02.050 I)</t>
  </si>
  <si>
    <t>ВСЕГО НАЛОГООБЛАГАЕМОГО ДОХОДА (УБЫТКА) (150.02.035 - 150.02.037)</t>
  </si>
  <si>
    <t>Сумма выплаченных бонусов</t>
  </si>
  <si>
    <t>Сумма расходов на обучение казахстанских кадров и развитие социальной сферы регионов, относимая на вычеты</t>
  </si>
  <si>
    <t>Всего расходов (сумма с C по К)</t>
  </si>
  <si>
    <t>Всего доходы (сумма с М по О)</t>
  </si>
  <si>
    <t>Сумма накопленных расходов за налоговый период (L-P)</t>
  </si>
  <si>
    <t>Стоимостный баланс группы накопленных расходов на конец налогового периода (R + Q + S) - T. При этом если сумма строк имеет отрицательное значение, дальнейший расчет по форме 150.03 прекращается</t>
  </si>
  <si>
    <t>Сумма к вычету (U * W)</t>
  </si>
  <si>
    <t>Сумма вычетов, подлежащая на вычет по другим контрактам на добычу</t>
  </si>
  <si>
    <t>Сумма дополнительного вычета перенесенного из контрактов на разведку</t>
  </si>
  <si>
    <t>Итого на вычет</t>
  </si>
  <si>
    <t>Стоимостный баланс группы накопленных расходов
на начало следующего налогового периода (U - Y) или (U - X)</t>
  </si>
  <si>
    <t>Стоимостной баланс группы накопленных расходов на конец
последнего налогового периода, относимый на вычет</t>
  </si>
  <si>
    <t>Раздел. Доход (убыток) при реализации активов, указанных в подпунктах 1-3) пункта 2 статьи 228 Налогового кодекса</t>
  </si>
  <si>
    <t>Раздел. Доход (убыток) при реализации активов, указанных в подпунктах 1-3) пункта 2 статьи 228 Налогового кодекса , в качестве вклада в уставной капитал, а также при выбытии таких активов в результтате реорганизации путем слияния, присоединения, разделения или выделения</t>
  </si>
  <si>
    <t>Доход от прироста стоимости при передаче активов, указанных в подпунктах 1-3) пункта 2 статьи 228 Налогового кодекса , в качестве вклада в уставной капитал</t>
  </si>
  <si>
    <t>Доход от прироста стоимости при выбытии активов, указанных в подпунктах 1-3) пункта 2 статьи 228 Налогового кодекса  в результтате реорганизации путем слияния, присоединения, разделения или выделения</t>
  </si>
  <si>
    <t>Доход от прироста стоимости по активам, указанным в подпунктах 7) и 8) пункта 2 статьи 228 Налогового кодекса</t>
  </si>
  <si>
    <t xml:space="preserve"> Убыток от реализации активов, указанных в пункте 2 статьи 228 Налогового кодекса, переносимый из предыдущих налоговых периодов (стр.24 за предыдущий налоговый период)</t>
  </si>
  <si>
    <t xml:space="preserve"> Доход от прироста стоимости при реализации активов, указанных в пункте 2 статьи 228 Налогового кодекса, с учетом убытка перенесенного из предыдущих налоговых периодов (стр.10- стр.20)</t>
  </si>
  <si>
    <t xml:space="preserve"> Убыток от реализации активов, указанных в подпунктах 1) -3) пункта 2 статьи 228 Налогового кодекса, переносимый на последующие налоговые периоды</t>
  </si>
  <si>
    <t>ДОХОД ОТ ПРЕВЫШЕНИЯ СУММЫ ОТЧИСЛЕНИЙ В ФОНД ЛИКВИДАЦИИ ПОСЛЕДСТВИЙ РАЗРАБОТКИ МЕСТОРОЖДЕНИЙ НАД СУММОЙ ФАКТИЧЕСКИХ РАСХОДОВ ПО ЛИКВИДАЦИИ ПОСЛЕДСТВИЙ РАЗРАБОТКИ МЕСТОРОЖДЕНИЙ</t>
  </si>
  <si>
    <t>КОРРЕКТИРОВКА СОВОКУПНОГО ГОДОВОГО ДОХОДА В СООТВЕТСТВИИ С ПУНКТОМ 1 СТАТЬИ 241 НАЛОГОВОГО КОДЕКСА</t>
  </si>
  <si>
    <t>КОРРЕКТИРОВКА СОВОКУПНОГО ГОДОВОГО ДОХОДА В СООТВЕТСТВИИ С ПУНКТОМ 2 СТАТЬИ 241 НАЛОГОВОГО КОДЕКСА</t>
  </si>
  <si>
    <t>Расходы налогоплательщиков, не являющихся
плательщиками НДС, по реализованным товарам, выполненным работам, оказанным услугам
(Приложение 4 к Декларации)</t>
  </si>
  <si>
    <t>Участник МФЦА в соответствии с Конституционным законом (укажите</t>
  </si>
  <si>
    <t>):</t>
  </si>
  <si>
    <t>Стоимость</t>
  </si>
  <si>
    <t>«1» - если затраты (расходы) понесены исключительно в целях осуществления деятельности, налогообложение которой осуществляется в общеустановленном порядке;</t>
  </si>
  <si>
    <t>«4» - если затраты (расходы) не относятся на вычеты.</t>
  </si>
  <si>
    <t>«2» - если затраты (расходы) понесены исключительно в целях осуществления деятельности, налогообложение которой осуществляется в рамках специального налогового режима в соответствии со статьями 697, 698, 699, 700 и 701 Налогового кодекса;</t>
  </si>
  <si>
    <t>«3» - если затраты (расходы) подлежат распределению между деятельностью, налогообложение которой осуществляется в общеустановленном режиме и деятельностью, налогообложение которой осуществляется в рамках специального налогового режима в соответствии со статьями 697, 698, 699, 700 и 701 Налогового кодекса;</t>
  </si>
  <si>
    <t>**</t>
  </si>
  <si>
    <t>Признак вида деятельности **</t>
  </si>
  <si>
    <t>Двойная норма амортизационных отчислений в соответствии с п. 7 ст. 271 Налогового кодекса</t>
  </si>
  <si>
    <t>Последующие расходы по фиксированным активам, относимые на вычеты в соответствии с п. 2 статьи 272 НК</t>
  </si>
  <si>
    <t>Последующие расходы по арендованным основным средствам, относимые на вычеты в соответствии с п.4 статьи 272 НК</t>
  </si>
  <si>
    <t>Последующие расходы по фиксированным активам, относимые на увеличение стоимостных балансов групп (подгрупп) в соответствии с п.2 статьи 272 НК</t>
  </si>
  <si>
    <t>строка 150.01.036 и затем переносится в стр.150.00.036</t>
  </si>
  <si>
    <t>Доходы из иностранных источников, суммы прибыли или части прибыли компаний,
зарегистрированных или расположенных в странах с льготным налогообложением. Суммы уплаченного иностранного налога и зачета (Приложение 8 к Декларации)</t>
  </si>
  <si>
    <t>Сумма начисленных доходов из источников в иностранном государстве (в иностранной валюте)</t>
  </si>
  <si>
    <t>Сумма начисленных доходов из источников в иностранном государстве (в национальной валюте)</t>
  </si>
  <si>
    <t>Код вида деятельности</t>
  </si>
  <si>
    <t>В том числе сумма доходов от деятельности через постоянное учреждение в иностранном государстве (в иностранной валюте)</t>
  </si>
  <si>
    <t>Сумма подоходного налога подлежащего зачету</t>
  </si>
  <si>
    <t>Сумма вычетов постоянного учреждения в иностранном государстве (в национальной валюте)</t>
  </si>
  <si>
    <t>Сумма управленческих и общеадминистративных расходов резидента</t>
  </si>
  <si>
    <t>СУММА НДС, ОТНОСИМАЯ НА ВЫЧЕТЫ ПО ОСНОВАНИЯМ, УСТАНОВЛЕННЫМ СТАТЬЕЙ 243 НАЛОГОВОГО КОДЕКСА</t>
  </si>
  <si>
    <t>за 1 квартал года, с учетом дополнительных форм</t>
  </si>
  <si>
    <t>за 2квартал года, с учетом дополнительных форм</t>
  </si>
  <si>
    <t>за 3 квартал года, с учетом дополнительных форм</t>
  </si>
  <si>
    <t>за 4 квартал года, с учетом дополнительных форм</t>
  </si>
  <si>
    <t>Расходы на подготовительные работы к добыче урана методом подземного скважинного выщелачивания после начала добычи после коммерческого обнаружения</t>
  </si>
  <si>
    <t>строка  1 столбец K переносится в форму 150.00 в строку 150.00.024</t>
  </si>
  <si>
    <t>строка 4 столбец I переносится в форму 150.01 в строку 150.01.023</t>
  </si>
  <si>
    <t>строка 4 столбец  J переносится в форму 150.02 в строку 150.02.021</t>
  </si>
  <si>
    <t>строка 3 столбец I переносится в форму 150.01 в строку 150.01.026</t>
  </si>
  <si>
    <t>строка 3 столбец  J переносится в форму 150.02 в строку 150.02.024</t>
  </si>
  <si>
    <t>строка 3 столбец F переносится в форму 150.01 в строку 150.01.027</t>
  </si>
  <si>
    <t>строка ИТОГО столбец I переносится в форму 150.01 в строку 150.01.028</t>
  </si>
  <si>
    <t>строка  ИТОГО столбец  J переносится в форму 150.02 в строку 150.02.025</t>
  </si>
  <si>
    <t>строка С столбец Н переносится в форму 150.02 в строку 150.02.027</t>
  </si>
  <si>
    <t>НДПИ</t>
  </si>
  <si>
    <t>строка 1 столбец  J переносится в форму 150.02 в строку 150.02.029</t>
  </si>
  <si>
    <t>строка 1 столбец J переносится в форму 150.00 в строку 150.00.038</t>
  </si>
  <si>
    <t>По контрактной деятельности инвестиционные налоговые преференции отсутствуют</t>
  </si>
  <si>
    <t>строка 10 столбец  L переносится в форму 150.02 в строку 150.02.030</t>
  </si>
  <si>
    <t>строка10 столбец N переносится в форму 150.00 в строку 150.00.039</t>
  </si>
  <si>
    <t>строка В столбец Н переносится в форму 150.01 в строку 150.01.022</t>
  </si>
  <si>
    <t>строка С столбец Н переносится в форму 150.02 в строку 150.02.020</t>
  </si>
  <si>
    <t>строка А столбец Н переносится в форму 150.00 в строку 150.00.024</t>
  </si>
  <si>
    <t>строка 1 столбец L переносится в № 150.02 по строке 150.02.032 I</t>
  </si>
  <si>
    <t>строка 2 столбец L переносится в № 150.02 по строке 150.02.032 II</t>
  </si>
  <si>
    <t>строка 1 столбец M переносится в № 150.00 по строке 150.00.041 I</t>
  </si>
  <si>
    <t>строка 2 столбец M переносится в № 150.00 по строке 150.00.041 II</t>
  </si>
  <si>
    <t>i</t>
  </si>
  <si>
    <t>j</t>
  </si>
  <si>
    <t>Убыток от предпринимательской деятельности по декларации за 2017 год</t>
  </si>
  <si>
    <t>Убыток от предпринимательской деятельности по декларации за 2018 год</t>
  </si>
  <si>
    <t>Убыток от предпринимательской деятельности по декларации за 2019 год</t>
  </si>
  <si>
    <t>Убытки от предпринимательской деятельности, подлежащие переносу по декларации отчетного налогового периода, всего</t>
  </si>
  <si>
    <t>строка 1 столбец K переносится в форму 150.00 в строку 150.00.051</t>
  </si>
  <si>
    <t>строка 1 столбец  J переносится в форму 150.02 в строку 150.02.042</t>
  </si>
  <si>
    <t>Об объектах налогообложения и (или) объектах, связанных с налогообложением, по исчислению налога на сверхприбыль по каждому контракту на недропользование (Приложение 12 к Декларации)</t>
  </si>
  <si>
    <t>Форма 150.12</t>
  </si>
  <si>
    <t>150.12.001</t>
  </si>
  <si>
    <t>Валовый годовой доход, в том числе:</t>
  </si>
  <si>
    <t>150.12.002</t>
  </si>
  <si>
    <t>150.12.003</t>
  </si>
  <si>
    <t>Доход от реализации, выбытия, передачи активов не подлежащих амортизации</t>
  </si>
  <si>
    <t>Доходы, полученные до момента начала добычи после коммерческого обнаружения</t>
  </si>
  <si>
    <t>150.12.004</t>
  </si>
  <si>
    <t>Доход от реализации, выбытия, передачи фиксированных активов</t>
  </si>
  <si>
    <t>150.12.005</t>
  </si>
  <si>
    <t>150.12.006</t>
  </si>
  <si>
    <t>Валовый годовой доход с учетом корректировки (150.12.001 + 150.12.005)</t>
  </si>
  <si>
    <t>150.12.007</t>
  </si>
  <si>
    <t>Расходы отнесенные на вычет в соответствии с подпунктом 1 пункта 1 статьи 758 Налогового кодекса</t>
  </si>
  <si>
    <t>150.12.008</t>
  </si>
  <si>
    <t>150.12.009</t>
  </si>
  <si>
    <t>150.12.010</t>
  </si>
  <si>
    <t>150.12.011</t>
  </si>
  <si>
    <t>150.12.012</t>
  </si>
  <si>
    <t>150.12.013</t>
  </si>
  <si>
    <t>150.12.014</t>
  </si>
  <si>
    <t>150.12.015</t>
  </si>
  <si>
    <t>150.12.016</t>
  </si>
  <si>
    <t>150.12.017</t>
  </si>
  <si>
    <t>150.12.018</t>
  </si>
  <si>
    <t>150.12.019</t>
  </si>
  <si>
    <t>150.12.020</t>
  </si>
  <si>
    <t>150.12.021</t>
  </si>
  <si>
    <t>Фактически понесенные расходы на приобретение и (или) создание фиксированных активов согласно подпункта 2 пункта 1 статьи 758 Налогового кодекса</t>
  </si>
  <si>
    <t>Корректировка вычетов в соответствии с Законом о трансфертном ценообразовании</t>
  </si>
  <si>
    <t>Корректировка валового дохода в соответствии с Законом о трансфертном ценообразовании</t>
  </si>
  <si>
    <t>Всего вычетов с учетом корректировки (150.12.009 + 150.12.010)</t>
  </si>
  <si>
    <t>Всего вычетов для целей налога на сверхприбыль (150.12.007 + 150.12.008)</t>
  </si>
  <si>
    <t>Налогооблагаемый доход для целей исчисления налога на сверхприбыль (150.12.006 - 150.12.011)</t>
  </si>
  <si>
    <t>Превышение вычетов для целей исчисления налога на сверхприбыль над суммой валового годового дохода, переносимое из предыдущих налоговых периодов</t>
  </si>
  <si>
    <t>Налогооблагаемый доход с учетом перенесенного из предыдущих налоговых периодов и превышения вычетов над суммой валового годового дохода (150.12.012 - 150.12.013)</t>
  </si>
  <si>
    <t>Превышение вычетов для целей исчисления налога на сверхприбыль, подлежащее переносу на последующие налоговые периоды</t>
  </si>
  <si>
    <t>Сумма КПН согласно статье 759 Налогового кодекса</t>
  </si>
  <si>
    <t>Чистый доход (150.12.014 - 150.12.016 - 150.12.017)</t>
  </si>
  <si>
    <t>25 процентов от суммы вычетов (150.12.011 х 25%)</t>
  </si>
  <si>
    <t>Часть чистого дохода превышающая 25% от суммы вычетов (150.12.018 - 150.12.019)</t>
  </si>
  <si>
    <t>Расчет суммы налога на сверхприбыль по уровням</t>
  </si>
  <si>
    <t>А Уровень</t>
  </si>
  <si>
    <t>В Верхние границы</t>
  </si>
  <si>
    <t>С Вычеты для целей налога на сверхприбыль</t>
  </si>
  <si>
    <t>D Предельная сумма распределения чистого дохода</t>
  </si>
  <si>
    <t>Уровень 1</t>
  </si>
  <si>
    <t>Уровень 2</t>
  </si>
  <si>
    <t>Уровень 3</t>
  </si>
  <si>
    <t>Уровень 4</t>
  </si>
  <si>
    <t>Уровень 5</t>
  </si>
  <si>
    <t>Уровень 6</t>
  </si>
  <si>
    <t>Уровень 7</t>
  </si>
  <si>
    <t>Е Распределен.фактич.чистый доход (объект обложения)</t>
  </si>
  <si>
    <t>F Ставка</t>
  </si>
  <si>
    <t>G Сумма налога на сверхприбыль (E x F)</t>
  </si>
  <si>
    <t>150.12.022</t>
  </si>
  <si>
    <t>Налог на сверхприбыль</t>
  </si>
  <si>
    <t>Налог на чистый доход согласно статье 760 Налогового кодекса для нерезидента имеющего ПУ в РК</t>
  </si>
  <si>
    <t>Шкала распределения чистого дохода по уровням для целей исчисления налога на сверхприбыль, процент от суммы вычетов</t>
  </si>
  <si>
    <t>меньшее или равное 25 процентам</t>
  </si>
  <si>
    <t xml:space="preserve">от 25 процентов до 30 процентов включительно
</t>
  </si>
  <si>
    <t>от 30 процентов до 40 процентов включительно</t>
  </si>
  <si>
    <t>от 40 процентов до 50 процентов включительно</t>
  </si>
  <si>
    <t>от 50 процентов до 60 процентов включительно</t>
  </si>
  <si>
    <t>от 60 процентов до 70 процентов включительно</t>
  </si>
  <si>
    <t>свыше 70 процентов</t>
  </si>
  <si>
    <t>150.00.063</t>
  </si>
  <si>
    <t>ВСЕГО НСП (150.12.022)</t>
  </si>
  <si>
    <t>Номер проекта</t>
  </si>
  <si>
    <t>Дата проекта</t>
  </si>
  <si>
    <t>СОЦИАЛЬНЫЕ ОТЧИСЛЕНИЯ в ГФСС</t>
  </si>
  <si>
    <t>Раздел. Ответственность налогоплательщика</t>
  </si>
  <si>
    <t>Я несу ответственность в соответствии с законами Республики Казахстан за достоверность и полноту сведений, приведенных в данной декларации.</t>
  </si>
  <si>
    <t>Не выходить за ограничительную рамку</t>
  </si>
  <si>
    <t>Фамилия,имя, отчество (при его наличии) налогоплательщика (руководителя)</t>
  </si>
  <si>
    <t>Подпись</t>
  </si>
  <si>
    <t>Место печати (за исключением юридич.лиц, относящихся к субъектам частного предпринимательства</t>
  </si>
  <si>
    <t>Дата подачи декларации</t>
  </si>
  <si>
    <t>Цифрами: день, месяц, год</t>
  </si>
  <si>
    <t>Код органа государственных доходов по месту нахождения</t>
  </si>
  <si>
    <t>Код органа государственных доходов по месту жительства</t>
  </si>
  <si>
    <t>Дата приема декларации</t>
  </si>
  <si>
    <t>Фамилия,имя, отчество (при его наличии) должностного лица, принявшего Расчет</t>
  </si>
  <si>
    <t>Дата почтового штемпеля</t>
  </si>
  <si>
    <t>Входящий номер документа</t>
  </si>
  <si>
    <t>(заполняется в случае сдачи декларации по почте)</t>
  </si>
  <si>
    <t>Примечание: Декларация представляется с соответствующими приложениями, определенными Правительством Республики Казахстан</t>
  </si>
  <si>
    <t>Убыток от предпринимательской деятельности по декларации за 2020 год</t>
  </si>
  <si>
    <t>Сумма облагаемого дохода КИК и ПУ КИК в соответствии с подпунктом 5) статьи 223 Налогового кодекса (150.01.046 ІІ + 150.02.039 ІІ)</t>
  </si>
  <si>
    <t>Сумма облагаемого дохода КИК и ПУ КИК в соответствии с подпунктом 4) статьи 223 Налогового кодекса (150.01.046 І + 150.02.039 І)</t>
  </si>
  <si>
    <t>Налогооблагаемый доход с учетом уменьшения
(150.01.050 + 150.02.043)</t>
  </si>
  <si>
    <t>Убытки, определенные частью второй пункта 1 статьи 300 Налогового кодекса</t>
  </si>
  <si>
    <t>НАЛОГООБЛАГАЕМЫЙ ДОХОД С УЧЕТОМ ПЕРЕНЕСЕННЫХ
УБЫТКОВ (150.01.052 + 150.02.045)</t>
  </si>
  <si>
    <t>Облагаемый доход КИК и ПУ КИК с учетом перенесенных убытков (150.01.053 + 150.02.046)</t>
  </si>
  <si>
    <t>150.00.064</t>
  </si>
  <si>
    <t>150.00.065</t>
  </si>
  <si>
    <t>КПН с облагаемого дохода КИК и ПУ КИК в соответствии с подпунктом 4) статьи 223 Налогового кодекса (150.01.058 + 150.02.051)</t>
  </si>
  <si>
    <t>КПН с облагаемого дохода КИК и ПУ КИК в соответствии с подпунктом 5) статьи 223 Налогового кодекса (150.01.059 + 150.02.052)</t>
  </si>
  <si>
    <t>ВСЕГО КПН с учетом уменьшения облагаемого дохода КИК и ПУ КИК в соответствии с подпунктом 4 статьи 223 Налогового кодекса (150.01.060 + 150.02.053)</t>
  </si>
  <si>
    <t>ВСЕГО КПН, за исключением КПН с облагаемого дохода КИК и ПУ КИК в соответствии с подпунктом 4) статьи 223 Налогового кодекса (150.01.063 + 150.02.056)</t>
  </si>
  <si>
    <t>Сумма облагаемого дохода КИК и ПУ КИК в соответствии с подпунктом 4) статьи 223 Налогового кодекса</t>
  </si>
  <si>
    <t>Сумма облагаемого дохода КИК и ПУ КИК в соответствии с подпунктом 5) статьи 223 Налогового кодекса</t>
  </si>
  <si>
    <t>Налогооблагаемый доход с учетом уменьшения
(150.01.042 - 150.01.049)</t>
  </si>
  <si>
    <t>Облагаемый доход КИК и ПУ КИК с учетом перенесенных убытков (150.01.046 I - 150.01.051 I)</t>
  </si>
  <si>
    <t>Исчисленная сумма КПН (150.01.055 - 150.01.056 I - 150.01.056 II - 150.01.056 III - 150.01.056 IV - 150.01.056 V - 150.01.056 VI); если полученная разница меньше ноля, то в строке 150.01.056 указывается ноль</t>
  </si>
  <si>
    <t>Исчисленная сумма КПН (150.00.057 - 150.00.058 I - 150.00.058 II - 150.00.058 III - 150.00.058 IV - 150.00.058 V - 150.00.058 VI); если полученная разница меньше ноля, то в строке 150.00.058 указывается ноль</t>
  </si>
  <si>
    <t>КПН с облагаемого дохода КИК и ПУ КИК в соответствии с подпунктом 4) статьи 223 Налогового кодекса (150.01.053 х 150.01.054)</t>
  </si>
  <si>
    <t>КПН с облагаемого дохода КИК и ПУ КИК в соответствии с подпунктом 5) статьи 223 Налогового кодекса (150.01.046 II х 150.01.054)</t>
  </si>
  <si>
    <t>ВСЕГО КПН с учетом уменьшения облагаемого дохода КИК и ПУ КИК в соответствии с подпунктом 4 статьи 223 Налогового кодекса (150.01.058 - 150.01.056 II)</t>
  </si>
  <si>
    <t>150.01.061</t>
  </si>
  <si>
    <t>150.01.062</t>
  </si>
  <si>
    <t>Чистый доход (150.01.052 - 150.01.057)</t>
  </si>
  <si>
    <t>150.01.063</t>
  </si>
  <si>
    <t>ВСЕГО КПН, за исключением КПН с облагаемого дохода КИК и ПУ КИК в соответствии с подпунктом 4) статьи 223 Налогового кодекса (150.01.057 + 150.01.059 + 150.01.062 I или 150.01.062 II)</t>
  </si>
  <si>
    <t>150.02.038</t>
  </si>
  <si>
    <t>150.02.037</t>
  </si>
  <si>
    <t>150.02.041</t>
  </si>
  <si>
    <t>150.02.040</t>
  </si>
  <si>
    <t>150.02.039</t>
  </si>
  <si>
    <t>Налогооблагаемый доход с учетом уменьшения
(150.02.038 - 150.02.042)</t>
  </si>
  <si>
    <t>НАЛОГООБЛАГАЕМЫЙ ДОХОД С УЧЕТОМ ПЕРЕНЕСЕННЫХ
УБЫТКОВ (150.02.043 - 150.02.044)</t>
  </si>
  <si>
    <t xml:space="preserve"> Облагаемый доход КИК и ПУ КИК с учетом перенесенных убытков (150.02.039 I - 150.02.044 I)</t>
  </si>
  <si>
    <t>Исчисленная сумма КПН (150.02.048 - 150.02.049 I - 150.02.049 II - 150.02.049 III - 150.02.049 IV - 150.02.049 V - 150.02.049 VI); если полученная разница меньше ноля, то в строке 150.01.049 указывается ноль</t>
  </si>
  <si>
    <t>150.02.056</t>
  </si>
  <si>
    <t>150.02.054</t>
  </si>
  <si>
    <t>150.02.055</t>
  </si>
  <si>
    <t>КПН с облагаемого дохода КИК и ПУ КИК в соответствии с подпунктом 4) статьи 223 Налогового кодекса (150.02.046 х 150.02.047)</t>
  </si>
  <si>
    <t>КПН с облагаемого дохода КИК и ПУ КИК в соответствии с подпунктом 5) статьи 223 Налогового кодекса (150.02.039 II х 150.02.047)</t>
  </si>
  <si>
    <t>ВСЕГО КПН с учетом уменьшения облагаемого дохода КИК и ПУ КИК в соответствии с подпунктом 4 статьи 223 Налогового кодекса (150.01.051 - 150.01.049 II)</t>
  </si>
  <si>
    <t>Чистый доход (150.02.045 - 150.02.048)</t>
  </si>
  <si>
    <t>ВСЕГО КПН, за исключением КПН с облагаемого дохода КИК и ПУ КИК, в соответствии с подпунктом 4) статьи 223 Налогового кодекса (150.02.050 + 150.02.052 + 150.02.055 I или 150.02.055 II)</t>
  </si>
  <si>
    <t>в графе G указывается один из следующих кодов видов деятельности:</t>
  </si>
  <si>
    <t>1 – доход, указанный в графах E и F, начислен в связи с осуществлением контрактной деятельности;</t>
  </si>
  <si>
    <t>2 – доход, указанный в графах E и F, начислен в связи с осуществлением внеконтрактной деятельности;</t>
  </si>
  <si>
    <t>В том числе сумма доходов от деятельности через постоянное учреждение в иностранном государстве (в национальной валюте)</t>
  </si>
  <si>
    <t>150.00.066</t>
  </si>
  <si>
    <t>Вашему вниманию предлагается декларация по КПН формы 150.00 за 2020-2022 г. в excel -варианте</t>
  </si>
  <si>
    <t>Данная форма призвана оказать Вам помощь не только при финальном заполнении декларации по КПН по итогам отчетного года, но и при предварительном подведении итогов за год, в том числе и для сравнения суммы заявленных авансовых платежей и фактически исчисленного налога (для плательщиков авансовых платежей) дабы избежать штрафных санкций и своевременно откорректировать сумму авансовых платежей текущего года.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</si>
</sst>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₽_-;\-* #,##0.00\ _₽_-;_-* &quot;-&quot;??\ _₽_-;_-@_-"/>
    <numFmt numFmtId="164" formatCode="_-* #,##0.00&quot;р.&quot;_-;\-* #,##0.00&quot;р.&quot;_-;_-* &quot;-&quot;??&quot;р.&quot;_-;_-@_-"/>
    <numFmt numFmtId="165" formatCode="_-* #,##0\ _₽_-;\-* #,##0\ _₽_-;_-* &quot;-&quot;??\ _₽_-;_-@_-"/>
  </numFmts>
  <fonts count="24" x14ac:knownFonts="1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u/>
      <sz val="10"/>
      <color indexed="12"/>
      <name val="Arial Cyr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Arial Cyr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0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10"/>
      <color indexed="9"/>
      <name val="Arial"/>
      <family val="2"/>
      <charset val="204"/>
    </font>
    <font>
      <sz val="9"/>
      <name val="Arial"/>
      <family val="2"/>
      <charset val="204"/>
    </font>
    <font>
      <i/>
      <sz val="10"/>
      <name val="Arial"/>
      <family val="2"/>
      <charset val="204"/>
    </font>
    <font>
      <i/>
      <sz val="8"/>
      <name val="Arial"/>
      <family val="2"/>
      <charset val="204"/>
    </font>
    <font>
      <i/>
      <sz val="9"/>
      <name val="Arial"/>
      <family val="2"/>
      <charset val="204"/>
    </font>
  </fonts>
  <fills count="10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theme="0" tint="-0.14999847407452621"/>
        <bgColor indexed="64"/>
      </patternFill>
    </fill>
  </fills>
  <borders count="77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043">
    <xf numFmtId="0" fontId="0" fillId="0" borderId="0" xfId="0"/>
    <xf numFmtId="0" fontId="4" fillId="0" borderId="0" xfId="0" applyFont="1" applyAlignment="1">
      <alignment horizontal="center"/>
    </xf>
    <xf numFmtId="0" fontId="3" fillId="0" borderId="0" xfId="0" applyFont="1" applyAlignment="1"/>
    <xf numFmtId="0" fontId="5" fillId="0" borderId="0" xfId="1" applyAlignment="1" applyProtection="1"/>
    <xf numFmtId="0" fontId="4" fillId="0" borderId="0" xfId="0" applyFont="1" applyAlignment="1"/>
    <xf numFmtId="0" fontId="6" fillId="0" borderId="1" xfId="0" applyFont="1" applyFill="1" applyBorder="1"/>
    <xf numFmtId="0" fontId="6" fillId="0" borderId="0" xfId="0" applyFont="1" applyFill="1"/>
    <xf numFmtId="0" fontId="6" fillId="0" borderId="2" xfId="0" applyFont="1" applyFill="1" applyBorder="1"/>
    <xf numFmtId="0" fontId="6" fillId="0" borderId="3" xfId="0" applyFont="1" applyFill="1" applyBorder="1"/>
    <xf numFmtId="0" fontId="6" fillId="0" borderId="4" xfId="0" applyFont="1" applyFill="1" applyBorder="1"/>
    <xf numFmtId="0" fontId="6" fillId="0" borderId="5" xfId="0" applyFont="1" applyFill="1" applyBorder="1"/>
    <xf numFmtId="0" fontId="6" fillId="0" borderId="0" xfId="0" applyFont="1" applyFill="1" applyBorder="1"/>
    <xf numFmtId="0" fontId="6" fillId="0" borderId="6" xfId="0" applyFont="1" applyFill="1" applyBorder="1"/>
    <xf numFmtId="0" fontId="6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right"/>
    </xf>
    <xf numFmtId="0" fontId="7" fillId="0" borderId="0" xfId="0" applyFont="1" applyFill="1" applyBorder="1"/>
    <xf numFmtId="0" fontId="6" fillId="0" borderId="6" xfId="0" applyFont="1" applyFill="1" applyBorder="1" applyAlignment="1"/>
    <xf numFmtId="0" fontId="6" fillId="0" borderId="0" xfId="0" applyFont="1" applyFill="1" applyBorder="1" applyAlignment="1"/>
    <xf numFmtId="0" fontId="6" fillId="0" borderId="7" xfId="0" applyFont="1" applyFill="1" applyBorder="1"/>
    <xf numFmtId="0" fontId="6" fillId="0" borderId="8" xfId="0" applyFont="1" applyFill="1" applyBorder="1"/>
    <xf numFmtId="0" fontId="6" fillId="0" borderId="9" xfId="0" applyFont="1" applyFill="1" applyBorder="1"/>
    <xf numFmtId="0" fontId="7" fillId="0" borderId="10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/>
    </xf>
    <xf numFmtId="0" fontId="7" fillId="0" borderId="3" xfId="0" applyFont="1" applyFill="1" applyBorder="1"/>
    <xf numFmtId="0" fontId="6" fillId="0" borderId="0" xfId="0" applyFont="1"/>
    <xf numFmtId="0" fontId="6" fillId="0" borderId="0" xfId="0" applyFont="1" applyAlignment="1">
      <alignment horizontal="right"/>
    </xf>
    <xf numFmtId="0" fontId="6" fillId="0" borderId="0" xfId="0" applyFont="1" applyBorder="1"/>
    <xf numFmtId="0" fontId="7" fillId="0" borderId="0" xfId="0" applyFont="1" applyBorder="1" applyAlignment="1">
      <alignment horizontal="center"/>
    </xf>
    <xf numFmtId="0" fontId="6" fillId="0" borderId="5" xfId="0" applyFont="1" applyBorder="1"/>
    <xf numFmtId="0" fontId="6" fillId="0" borderId="6" xfId="0" applyFont="1" applyBorder="1"/>
    <xf numFmtId="0" fontId="6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/>
    </xf>
    <xf numFmtId="0" fontId="6" fillId="0" borderId="11" xfId="0" applyFont="1" applyBorder="1" applyAlignment="1">
      <alignment horizontal="center" vertical="center" wrapText="1"/>
    </xf>
    <xf numFmtId="0" fontId="6" fillId="0" borderId="14" xfId="0" applyFont="1" applyBorder="1" applyAlignment="1"/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/>
    <xf numFmtId="0" fontId="6" fillId="0" borderId="0" xfId="0" applyFont="1" applyBorder="1" applyAlignment="1">
      <alignment vertical="center" wrapText="1"/>
    </xf>
    <xf numFmtId="0" fontId="6" fillId="0" borderId="0" xfId="0" applyFont="1" applyAlignment="1"/>
    <xf numFmtId="0" fontId="7" fillId="0" borderId="0" xfId="0" applyFont="1" applyBorder="1" applyAlignment="1"/>
    <xf numFmtId="0" fontId="7" fillId="0" borderId="11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7" fillId="0" borderId="11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/>
    </xf>
    <xf numFmtId="0" fontId="6" fillId="0" borderId="0" xfId="0" applyFont="1" applyBorder="1" applyAlignment="1"/>
    <xf numFmtId="0" fontId="6" fillId="0" borderId="16" xfId="0" applyFont="1" applyBorder="1" applyAlignment="1">
      <alignment horizontal="center"/>
    </xf>
    <xf numFmtId="0" fontId="6" fillId="0" borderId="15" xfId="0" applyFont="1" applyBorder="1" applyAlignment="1">
      <alignment horizontal="center"/>
    </xf>
    <xf numFmtId="0" fontId="6" fillId="0" borderId="18" xfId="0" applyFont="1" applyBorder="1" applyAlignment="1">
      <alignment horizontal="center"/>
    </xf>
    <xf numFmtId="0" fontId="6" fillId="0" borderId="19" xfId="0" applyFont="1" applyBorder="1" applyAlignment="1"/>
    <xf numFmtId="0" fontId="6" fillId="0" borderId="10" xfId="0" applyFont="1" applyBorder="1" applyAlignment="1">
      <alignment horizontal="center"/>
    </xf>
    <xf numFmtId="0" fontId="7" fillId="0" borderId="0" xfId="0" applyFont="1" applyAlignment="1"/>
    <xf numFmtId="0" fontId="7" fillId="0" borderId="0" xfId="0" applyFont="1"/>
    <xf numFmtId="0" fontId="8" fillId="0" borderId="20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/>
    </xf>
    <xf numFmtId="0" fontId="6" fillId="0" borderId="22" xfId="0" applyFont="1" applyBorder="1" applyAlignment="1">
      <alignment horizontal="center"/>
    </xf>
    <xf numFmtId="0" fontId="6" fillId="0" borderId="22" xfId="0" applyFont="1" applyBorder="1"/>
    <xf numFmtId="0" fontId="6" fillId="0" borderId="23" xfId="0" applyFont="1" applyBorder="1"/>
    <xf numFmtId="0" fontId="6" fillId="0" borderId="24" xfId="0" applyFont="1" applyBorder="1" applyAlignment="1">
      <alignment horizontal="center"/>
    </xf>
    <xf numFmtId="0" fontId="6" fillId="0" borderId="10" xfId="0" applyFont="1" applyBorder="1"/>
    <xf numFmtId="0" fontId="6" fillId="0" borderId="0" xfId="0" applyFont="1" applyBorder="1" applyAlignment="1">
      <alignment horizontal="left"/>
    </xf>
    <xf numFmtId="0" fontId="6" fillId="0" borderId="6" xfId="0" applyFont="1" applyBorder="1" applyAlignment="1">
      <alignment horizontal="center"/>
    </xf>
    <xf numFmtId="0" fontId="6" fillId="0" borderId="25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/>
    </xf>
    <xf numFmtId="0" fontId="7" fillId="0" borderId="0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left"/>
    </xf>
    <xf numFmtId="0" fontId="7" fillId="0" borderId="10" xfId="0" applyFont="1" applyBorder="1" applyAlignment="1">
      <alignment wrapText="1"/>
    </xf>
    <xf numFmtId="9" fontId="6" fillId="0" borderId="10" xfId="0" applyNumberFormat="1" applyFont="1" applyBorder="1" applyAlignment="1"/>
    <xf numFmtId="0" fontId="7" fillId="0" borderId="25" xfId="0" applyFont="1" applyBorder="1" applyAlignment="1">
      <alignment horizontal="center"/>
    </xf>
    <xf numFmtId="0" fontId="7" fillId="0" borderId="26" xfId="0" applyFont="1" applyBorder="1" applyAlignment="1"/>
    <xf numFmtId="0" fontId="7" fillId="0" borderId="27" xfId="0" applyFont="1" applyBorder="1" applyAlignment="1"/>
    <xf numFmtId="0" fontId="7" fillId="0" borderId="28" xfId="0" applyFont="1" applyBorder="1" applyAlignment="1"/>
    <xf numFmtId="0" fontId="6" fillId="0" borderId="25" xfId="0" applyFont="1" applyBorder="1" applyAlignment="1">
      <alignment horizontal="center"/>
    </xf>
    <xf numFmtId="9" fontId="6" fillId="0" borderId="10" xfId="0" applyNumberFormat="1" applyFont="1" applyBorder="1" applyAlignment="1">
      <alignment horizontal="left"/>
    </xf>
    <xf numFmtId="0" fontId="7" fillId="0" borderId="0" xfId="0" applyFont="1" applyBorder="1" applyAlignment="1">
      <alignment horizontal="center" vertical="center" wrapText="1"/>
    </xf>
    <xf numFmtId="0" fontId="6" fillId="0" borderId="0" xfId="0" applyFont="1" applyFill="1" applyAlignment="1"/>
    <xf numFmtId="0" fontId="6" fillId="0" borderId="14" xfId="0" applyFont="1" applyFill="1" applyBorder="1" applyAlignment="1">
      <alignment horizontal="center"/>
    </xf>
    <xf numFmtId="0" fontId="6" fillId="0" borderId="18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/>
    </xf>
    <xf numFmtId="0" fontId="6" fillId="0" borderId="18" xfId="0" applyFont="1" applyBorder="1" applyAlignment="1">
      <alignment horizontal="center" vertical="center"/>
    </xf>
    <xf numFmtId="0" fontId="7" fillId="0" borderId="30" xfId="0" applyFont="1" applyBorder="1" applyAlignment="1">
      <alignment horizontal="center" vertical="center" wrapText="1"/>
    </xf>
    <xf numFmtId="0" fontId="7" fillId="0" borderId="3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0" fillId="0" borderId="10" xfId="0" applyBorder="1"/>
    <xf numFmtId="0" fontId="0" fillId="0" borderId="22" xfId="0" applyBorder="1"/>
    <xf numFmtId="0" fontId="7" fillId="0" borderId="0" xfId="0" applyFont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6" fillId="0" borderId="10" xfId="0" applyFont="1" applyBorder="1" applyAlignment="1">
      <alignment vertical="center" wrapText="1"/>
    </xf>
    <xf numFmtId="0" fontId="6" fillId="0" borderId="10" xfId="0" applyFont="1" applyFill="1" applyBorder="1" applyAlignment="1">
      <alignment vertical="center" wrapText="1"/>
    </xf>
    <xf numFmtId="0" fontId="7" fillId="0" borderId="32" xfId="0" applyFont="1" applyBorder="1" applyAlignment="1">
      <alignment horizontal="center" vertical="center"/>
    </xf>
    <xf numFmtId="0" fontId="7" fillId="0" borderId="21" xfId="0" applyFont="1" applyBorder="1" applyAlignment="1">
      <alignment vertical="center" wrapText="1"/>
    </xf>
    <xf numFmtId="0" fontId="6" fillId="0" borderId="33" xfId="0" applyFont="1" applyFill="1" applyBorder="1" applyAlignment="1">
      <alignment vertical="center" wrapText="1"/>
    </xf>
    <xf numFmtId="0" fontId="7" fillId="0" borderId="34" xfId="0" applyFont="1" applyBorder="1" applyAlignment="1">
      <alignment horizontal="center" vertical="center"/>
    </xf>
    <xf numFmtId="0" fontId="7" fillId="0" borderId="35" xfId="0" applyFont="1" applyBorder="1" applyAlignment="1">
      <alignment vertical="center" wrapText="1"/>
    </xf>
    <xf numFmtId="0" fontId="6" fillId="0" borderId="34" xfId="0" applyFont="1" applyBorder="1" applyAlignment="1">
      <alignment horizontal="center" vertical="center"/>
    </xf>
    <xf numFmtId="0" fontId="6" fillId="0" borderId="35" xfId="0" applyFont="1" applyBorder="1" applyAlignment="1">
      <alignment vertical="center" wrapText="1"/>
    </xf>
    <xf numFmtId="0" fontId="6" fillId="0" borderId="0" xfId="0" applyFont="1" applyFill="1" applyBorder="1" applyAlignment="1">
      <alignment vertical="center" wrapText="1"/>
    </xf>
    <xf numFmtId="0" fontId="6" fillId="0" borderId="31" xfId="0" applyFont="1" applyBorder="1" applyAlignment="1">
      <alignment horizontal="right" vertical="center"/>
    </xf>
    <xf numFmtId="0" fontId="7" fillId="0" borderId="22" xfId="0" applyFont="1" applyBorder="1" applyAlignment="1">
      <alignment horizontal="center" vertical="center" wrapText="1"/>
    </xf>
    <xf numFmtId="0" fontId="6" fillId="0" borderId="14" xfId="0" applyFont="1" applyFill="1" applyBorder="1" applyAlignment="1"/>
    <xf numFmtId="0" fontId="6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/>
    </xf>
    <xf numFmtId="0" fontId="6" fillId="0" borderId="0" xfId="0" applyFont="1" applyFill="1" applyAlignment="1">
      <alignment horizontal="right"/>
    </xf>
    <xf numFmtId="0" fontId="6" fillId="0" borderId="36" xfId="0" applyNumberFormat="1" applyFont="1" applyFill="1" applyBorder="1" applyAlignment="1">
      <alignment horizontal="center"/>
    </xf>
    <xf numFmtId="0" fontId="6" fillId="0" borderId="6" xfId="0" applyNumberFormat="1" applyFont="1" applyFill="1" applyBorder="1" applyAlignment="1">
      <alignment horizontal="center"/>
    </xf>
    <xf numFmtId="0" fontId="6" fillId="0" borderId="37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vertical="center" wrapText="1"/>
    </xf>
    <xf numFmtId="0" fontId="7" fillId="0" borderId="0" xfId="0" applyFont="1" applyFill="1" applyAlignment="1"/>
    <xf numFmtId="0" fontId="6" fillId="0" borderId="26" xfId="0" applyFont="1" applyFill="1" applyBorder="1" applyAlignment="1">
      <alignment vertical="center" wrapText="1"/>
    </xf>
    <xf numFmtId="0" fontId="6" fillId="0" borderId="6" xfId="0" applyFont="1" applyFill="1" applyBorder="1" applyAlignment="1">
      <alignment vertical="center" wrapText="1"/>
    </xf>
    <xf numFmtId="0" fontId="6" fillId="0" borderId="38" xfId="0" applyFont="1" applyFill="1" applyBorder="1"/>
    <xf numFmtId="0" fontId="6" fillId="0" borderId="6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6" fillId="0" borderId="28" xfId="0" applyFont="1" applyFill="1" applyBorder="1" applyAlignment="1">
      <alignment horizontal="center" vertical="center"/>
    </xf>
    <xf numFmtId="0" fontId="6" fillId="0" borderId="27" xfId="0" applyFont="1" applyFill="1" applyBorder="1" applyAlignment="1">
      <alignment vertical="center"/>
    </xf>
    <xf numFmtId="0" fontId="6" fillId="0" borderId="28" xfId="0" applyFont="1" applyFill="1" applyBorder="1" applyAlignment="1">
      <alignment vertical="center"/>
    </xf>
    <xf numFmtId="0" fontId="7" fillId="0" borderId="0" xfId="0" applyFont="1" applyFill="1" applyAlignment="1">
      <alignment wrapText="1"/>
    </xf>
    <xf numFmtId="3" fontId="6" fillId="0" borderId="0" xfId="0" applyNumberFormat="1" applyFont="1" applyFill="1" applyBorder="1" applyAlignment="1"/>
    <xf numFmtId="0" fontId="6" fillId="0" borderId="0" xfId="0" applyFont="1" applyFill="1" applyBorder="1" applyAlignment="1">
      <alignment wrapText="1"/>
    </xf>
    <xf numFmtId="0" fontId="6" fillId="0" borderId="0" xfId="0" applyFont="1" applyFill="1" applyBorder="1" applyAlignment="1">
      <alignment horizontal="left" wrapText="1"/>
    </xf>
    <xf numFmtId="0" fontId="7" fillId="0" borderId="38" xfId="0" applyFont="1" applyFill="1" applyBorder="1" applyAlignment="1"/>
    <xf numFmtId="0" fontId="7" fillId="0" borderId="39" xfId="0" applyFont="1" applyFill="1" applyBorder="1" applyAlignment="1">
      <alignment horizontal="center" vertical="center"/>
    </xf>
    <xf numFmtId="0" fontId="7" fillId="0" borderId="38" xfId="0" applyFont="1" applyFill="1" applyBorder="1" applyAlignment="1">
      <alignment vertical="center"/>
    </xf>
    <xf numFmtId="0" fontId="7" fillId="0" borderId="38" xfId="0" applyFont="1" applyFill="1" applyBorder="1" applyAlignment="1">
      <alignment horizontal="center" vertical="center"/>
    </xf>
    <xf numFmtId="0" fontId="7" fillId="0" borderId="37" xfId="0" applyFont="1" applyFill="1" applyBorder="1" applyAlignment="1">
      <alignment horizontal="center" vertical="center"/>
    </xf>
    <xf numFmtId="0" fontId="6" fillId="0" borderId="26" xfId="0" applyFont="1" applyFill="1" applyBorder="1" applyAlignment="1">
      <alignment vertical="center"/>
    </xf>
    <xf numFmtId="0" fontId="6" fillId="0" borderId="27" xfId="0" applyFont="1" applyFill="1" applyBorder="1" applyAlignment="1">
      <alignment vertical="center" wrapText="1"/>
    </xf>
    <xf numFmtId="0" fontId="6" fillId="0" borderId="28" xfId="0" applyFont="1" applyFill="1" applyBorder="1" applyAlignment="1">
      <alignment vertical="center" wrapText="1"/>
    </xf>
    <xf numFmtId="0" fontId="7" fillId="0" borderId="38" xfId="0" applyFont="1" applyFill="1" applyBorder="1" applyAlignment="1">
      <alignment vertical="center" wrapText="1"/>
    </xf>
    <xf numFmtId="0" fontId="14" fillId="2" borderId="36" xfId="0" applyFont="1" applyFill="1" applyBorder="1" applyAlignment="1">
      <alignment vertical="center"/>
    </xf>
    <xf numFmtId="0" fontId="6" fillId="0" borderId="6" xfId="0" applyFont="1" applyFill="1" applyBorder="1" applyAlignment="1">
      <alignment wrapText="1"/>
    </xf>
    <xf numFmtId="0" fontId="7" fillId="0" borderId="37" xfId="0" applyFont="1" applyFill="1" applyBorder="1" applyAlignment="1">
      <alignment horizontal="center" vertical="center" wrapText="1"/>
    </xf>
    <xf numFmtId="0" fontId="6" fillId="0" borderId="28" xfId="0" applyFont="1" applyFill="1" applyBorder="1" applyAlignment="1">
      <alignment horizontal="center" vertical="center" wrapText="1"/>
    </xf>
    <xf numFmtId="0" fontId="6" fillId="0" borderId="23" xfId="0" applyFont="1" applyFill="1" applyBorder="1" applyAlignment="1">
      <alignment vertical="center"/>
    </xf>
    <xf numFmtId="0" fontId="6" fillId="0" borderId="40" xfId="0" applyFont="1" applyFill="1" applyBorder="1" applyAlignment="1">
      <alignment vertical="center"/>
    </xf>
    <xf numFmtId="0" fontId="6" fillId="0" borderId="41" xfId="0" applyFont="1" applyFill="1" applyBorder="1" applyAlignment="1">
      <alignment vertical="center"/>
    </xf>
    <xf numFmtId="0" fontId="6" fillId="0" borderId="41" xfId="0" applyFont="1" applyFill="1" applyBorder="1" applyAlignment="1">
      <alignment horizontal="center" vertical="center" wrapText="1"/>
    </xf>
    <xf numFmtId="0" fontId="6" fillId="0" borderId="38" xfId="0" applyFont="1" applyFill="1" applyBorder="1" applyAlignment="1">
      <alignment vertical="center"/>
    </xf>
    <xf numFmtId="0" fontId="6" fillId="0" borderId="39" xfId="0" applyFont="1" applyFill="1" applyBorder="1" applyAlignment="1">
      <alignment vertical="center"/>
    </xf>
    <xf numFmtId="0" fontId="6" fillId="0" borderId="42" xfId="0" applyFont="1" applyFill="1" applyBorder="1" applyAlignment="1">
      <alignment vertical="center"/>
    </xf>
    <xf numFmtId="0" fontId="7" fillId="0" borderId="38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top"/>
    </xf>
    <xf numFmtId="0" fontId="6" fillId="0" borderId="0" xfId="0" applyFont="1" applyFill="1" applyBorder="1" applyAlignment="1">
      <alignment vertical="top" wrapText="1"/>
    </xf>
    <xf numFmtId="0" fontId="14" fillId="2" borderId="2" xfId="0" applyFont="1" applyFill="1" applyBorder="1" applyAlignment="1">
      <alignment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/>
    </xf>
    <xf numFmtId="0" fontId="14" fillId="2" borderId="0" xfId="0" applyFont="1" applyFill="1" applyBorder="1" applyAlignment="1">
      <alignment vertical="center"/>
    </xf>
    <xf numFmtId="0" fontId="14" fillId="0" borderId="3" xfId="0" applyFont="1" applyFill="1" applyBorder="1" applyAlignment="1">
      <alignment vertical="center"/>
    </xf>
    <xf numFmtId="0" fontId="14" fillId="0" borderId="6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right" vertical="center" wrapText="1"/>
    </xf>
    <xf numFmtId="0" fontId="6" fillId="0" borderId="10" xfId="0" applyFont="1" applyFill="1" applyBorder="1" applyAlignment="1">
      <alignment vertical="center"/>
    </xf>
    <xf numFmtId="0" fontId="7" fillId="0" borderId="43" xfId="0" applyFont="1" applyFill="1" applyBorder="1" applyAlignment="1">
      <alignment horizontal="center" vertical="center"/>
    </xf>
    <xf numFmtId="3" fontId="6" fillId="0" borderId="3" xfId="0" applyNumberFormat="1" applyFont="1" applyFill="1" applyBorder="1" applyAlignment="1">
      <alignment horizontal="center"/>
    </xf>
    <xf numFmtId="0" fontId="6" fillId="0" borderId="3" xfId="0" applyFont="1" applyFill="1" applyBorder="1" applyAlignment="1">
      <alignment wrapText="1"/>
    </xf>
    <xf numFmtId="0" fontId="6" fillId="3" borderId="2" xfId="0" applyFont="1" applyFill="1" applyBorder="1"/>
    <xf numFmtId="0" fontId="6" fillId="3" borderId="3" xfId="0" applyFont="1" applyFill="1" applyBorder="1"/>
    <xf numFmtId="0" fontId="6" fillId="3" borderId="4" xfId="0" applyFont="1" applyFill="1" applyBorder="1"/>
    <xf numFmtId="0" fontId="6" fillId="3" borderId="5" xfId="0" applyFont="1" applyFill="1" applyBorder="1"/>
    <xf numFmtId="0" fontId="6" fillId="3" borderId="0" xfId="0" applyFont="1" applyFill="1" applyBorder="1"/>
    <xf numFmtId="0" fontId="6" fillId="3" borderId="1" xfId="0" applyFont="1" applyFill="1" applyBorder="1"/>
    <xf numFmtId="0" fontId="6" fillId="3" borderId="1" xfId="0" applyFont="1" applyFill="1" applyBorder="1" applyAlignment="1">
      <alignment horizontal="center"/>
    </xf>
    <xf numFmtId="0" fontId="6" fillId="3" borderId="4" xfId="0" applyFont="1" applyFill="1" applyBorder="1" applyAlignment="1">
      <alignment horizontal="center"/>
    </xf>
    <xf numFmtId="0" fontId="6" fillId="3" borderId="36" xfId="0" applyFont="1" applyFill="1" applyBorder="1"/>
    <xf numFmtId="0" fontId="6" fillId="3" borderId="38" xfId="0" applyFont="1" applyFill="1" applyBorder="1"/>
    <xf numFmtId="0" fontId="6" fillId="3" borderId="37" xfId="0" applyFont="1" applyFill="1" applyBorder="1"/>
    <xf numFmtId="0" fontId="7" fillId="3" borderId="3" xfId="0" applyFont="1" applyFill="1" applyBorder="1"/>
    <xf numFmtId="4" fontId="6" fillId="0" borderId="0" xfId="0" applyNumberFormat="1" applyFont="1" applyFill="1"/>
    <xf numFmtId="0" fontId="7" fillId="0" borderId="31" xfId="0" applyFont="1" applyFill="1" applyBorder="1" applyAlignment="1">
      <alignment horizontal="center" vertical="center"/>
    </xf>
    <xf numFmtId="0" fontId="6" fillId="0" borderId="45" xfId="0" applyFont="1" applyFill="1" applyBorder="1" applyAlignment="1"/>
    <xf numFmtId="0" fontId="6" fillId="0" borderId="45" xfId="0" applyFont="1" applyFill="1" applyBorder="1" applyAlignment="1">
      <alignment vertical="center"/>
    </xf>
    <xf numFmtId="0" fontId="7" fillId="0" borderId="4" xfId="0" applyFont="1" applyFill="1" applyBorder="1" applyAlignment="1">
      <alignment horizontal="center" vertical="center"/>
    </xf>
    <xf numFmtId="0" fontId="0" fillId="0" borderId="0" xfId="0" applyAlignment="1">
      <alignment wrapText="1"/>
    </xf>
    <xf numFmtId="1" fontId="0" fillId="0" borderId="0" xfId="0" applyNumberFormat="1"/>
    <xf numFmtId="0" fontId="13" fillId="0" borderId="10" xfId="0" applyFont="1" applyBorder="1" applyAlignment="1">
      <alignment vertical="center" wrapText="1"/>
    </xf>
    <xf numFmtId="1" fontId="15" fillId="0" borderId="10" xfId="0" applyNumberFormat="1" applyFont="1" applyBorder="1" applyAlignment="1">
      <alignment vertical="center"/>
    </xf>
    <xf numFmtId="0" fontId="15" fillId="0" borderId="10" xfId="0" applyFont="1" applyBorder="1" applyAlignment="1">
      <alignment vertical="center" wrapText="1"/>
    </xf>
    <xf numFmtId="0" fontId="15" fillId="0" borderId="10" xfId="0" applyFont="1" applyFill="1" applyBorder="1" applyAlignment="1">
      <alignment vertical="center"/>
    </xf>
    <xf numFmtId="0" fontId="0" fillId="0" borderId="10" xfId="0" applyBorder="1" applyAlignment="1">
      <alignment wrapText="1"/>
    </xf>
    <xf numFmtId="9" fontId="0" fillId="0" borderId="10" xfId="0" applyNumberFormat="1" applyBorder="1"/>
    <xf numFmtId="0" fontId="0" fillId="0" borderId="10" xfId="0" applyBorder="1" applyAlignment="1">
      <alignment vertical="top" wrapText="1"/>
    </xf>
    <xf numFmtId="0" fontId="6" fillId="0" borderId="0" xfId="0" applyFont="1" applyBorder="1" applyAlignment="1">
      <alignment horizontal="left" vertical="center" wrapText="1"/>
    </xf>
    <xf numFmtId="0" fontId="7" fillId="0" borderId="34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6" fillId="4" borderId="10" xfId="0" applyFont="1" applyFill="1" applyBorder="1" applyAlignment="1">
      <alignment horizontal="left" vertical="center" wrapText="1"/>
    </xf>
    <xf numFmtId="0" fontId="6" fillId="4" borderId="10" xfId="0" applyFont="1" applyFill="1" applyBorder="1" applyAlignment="1">
      <alignment vertical="center" wrapText="1"/>
    </xf>
    <xf numFmtId="0" fontId="6" fillId="4" borderId="14" xfId="0" applyFont="1" applyFill="1" applyBorder="1" applyAlignment="1"/>
    <xf numFmtId="0" fontId="7" fillId="0" borderId="32" xfId="0" applyFont="1" applyFill="1" applyBorder="1" applyAlignment="1">
      <alignment vertical="center"/>
    </xf>
    <xf numFmtId="0" fontId="7" fillId="0" borderId="24" xfId="0" applyFont="1" applyBorder="1" applyAlignment="1">
      <alignment horizontal="center" vertical="center"/>
    </xf>
    <xf numFmtId="0" fontId="6" fillId="0" borderId="34" xfId="0" applyFont="1" applyBorder="1"/>
    <xf numFmtId="0" fontId="7" fillId="0" borderId="18" xfId="0" applyFont="1" applyBorder="1" applyAlignment="1">
      <alignment horizontal="center"/>
    </xf>
    <xf numFmtId="0" fontId="6" fillId="0" borderId="19" xfId="0" applyFont="1" applyFill="1" applyBorder="1" applyAlignment="1"/>
    <xf numFmtId="0" fontId="7" fillId="0" borderId="17" xfId="0" applyFont="1" applyBorder="1" applyAlignment="1">
      <alignment horizontal="center"/>
    </xf>
    <xf numFmtId="0" fontId="6" fillId="0" borderId="24" xfId="0" applyFont="1" applyFill="1" applyBorder="1" applyAlignment="1"/>
    <xf numFmtId="0" fontId="7" fillId="0" borderId="34" xfId="0" applyFont="1" applyBorder="1" applyAlignment="1">
      <alignment horizontal="center"/>
    </xf>
    <xf numFmtId="0" fontId="7" fillId="0" borderId="18" xfId="0" applyFont="1" applyBorder="1" applyAlignment="1">
      <alignment horizontal="center" vertical="center"/>
    </xf>
    <xf numFmtId="0" fontId="6" fillId="0" borderId="24" xfId="0" applyFont="1" applyBorder="1" applyAlignment="1"/>
    <xf numFmtId="0" fontId="7" fillId="0" borderId="17" xfId="0" applyFont="1" applyBorder="1" applyAlignment="1">
      <alignment horizontal="center" vertical="center"/>
    </xf>
    <xf numFmtId="0" fontId="6" fillId="0" borderId="24" xfId="0" applyFont="1" applyFill="1" applyBorder="1" applyAlignment="1">
      <alignment horizontal="center"/>
    </xf>
    <xf numFmtId="0" fontId="6" fillId="0" borderId="34" xfId="0" applyFont="1" applyBorder="1" applyAlignment="1">
      <alignment vertical="center"/>
    </xf>
    <xf numFmtId="9" fontId="6" fillId="0" borderId="10" xfId="0" applyNumberFormat="1" applyFont="1" applyFill="1" applyBorder="1" applyAlignment="1">
      <alignment vertical="center"/>
    </xf>
    <xf numFmtId="9" fontId="6" fillId="0" borderId="13" xfId="0" applyNumberFormat="1" applyFont="1" applyFill="1" applyBorder="1" applyAlignment="1">
      <alignment vertical="center"/>
    </xf>
    <xf numFmtId="0" fontId="7" fillId="0" borderId="0" xfId="0" applyFont="1" applyFill="1"/>
    <xf numFmtId="0" fontId="6" fillId="4" borderId="19" xfId="0" applyFont="1" applyFill="1" applyBorder="1" applyAlignment="1"/>
    <xf numFmtId="0" fontId="6" fillId="4" borderId="24" xfId="0" applyFont="1" applyFill="1" applyBorder="1" applyAlignment="1"/>
    <xf numFmtId="0" fontId="6" fillId="4" borderId="19" xfId="0" applyFont="1" applyFill="1" applyBorder="1" applyAlignment="1">
      <alignment horizontal="center"/>
    </xf>
    <xf numFmtId="0" fontId="7" fillId="4" borderId="24" xfId="0" applyFont="1" applyFill="1" applyBorder="1" applyAlignment="1">
      <alignment vertical="center" wrapText="1"/>
    </xf>
    <xf numFmtId="0" fontId="7" fillId="4" borderId="19" xfId="0" applyFont="1" applyFill="1" applyBorder="1" applyAlignment="1">
      <alignment horizontal="center" vertical="center" wrapText="1"/>
    </xf>
    <xf numFmtId="0" fontId="6" fillId="4" borderId="24" xfId="0" applyFont="1" applyFill="1" applyBorder="1" applyAlignment="1">
      <alignment horizontal="center"/>
    </xf>
    <xf numFmtId="0" fontId="6" fillId="4" borderId="16" xfId="0" applyFont="1" applyFill="1" applyBorder="1" applyAlignment="1"/>
    <xf numFmtId="0" fontId="6" fillId="4" borderId="14" xfId="0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0" fontId="6" fillId="0" borderId="37" xfId="0" applyFont="1" applyBorder="1" applyAlignment="1">
      <alignment horizontal="center"/>
    </xf>
    <xf numFmtId="0" fontId="7" fillId="0" borderId="28" xfId="0" applyFont="1" applyBorder="1" applyAlignment="1">
      <alignment horizontal="center"/>
    </xf>
    <xf numFmtId="0" fontId="7" fillId="0" borderId="36" xfId="0" applyFont="1" applyBorder="1" applyAlignment="1">
      <alignment horizontal="center" vertical="center" wrapText="1"/>
    </xf>
    <xf numFmtId="0" fontId="7" fillId="0" borderId="46" xfId="0" applyFont="1" applyBorder="1" applyAlignment="1">
      <alignment horizontal="center" vertical="center" wrapText="1"/>
    </xf>
    <xf numFmtId="0" fontId="7" fillId="0" borderId="42" xfId="0" applyFont="1" applyBorder="1" applyAlignment="1">
      <alignment horizontal="center" vertical="center" wrapText="1"/>
    </xf>
    <xf numFmtId="0" fontId="7" fillId="0" borderId="39" xfId="0" applyFont="1" applyBorder="1" applyAlignment="1">
      <alignment horizontal="center" vertical="center" wrapText="1"/>
    </xf>
    <xf numFmtId="3" fontId="6" fillId="0" borderId="40" xfId="0" applyNumberFormat="1" applyFont="1" applyFill="1" applyBorder="1" applyAlignment="1">
      <alignment vertical="center"/>
    </xf>
    <xf numFmtId="0" fontId="6" fillId="4" borderId="40" xfId="0" applyFont="1" applyFill="1" applyBorder="1" applyAlignment="1">
      <alignment vertical="center"/>
    </xf>
    <xf numFmtId="14" fontId="6" fillId="4" borderId="40" xfId="0" applyNumberFormat="1" applyFont="1" applyFill="1" applyBorder="1" applyAlignment="1">
      <alignment vertical="center"/>
    </xf>
    <xf numFmtId="0" fontId="6" fillId="4" borderId="11" xfId="0" applyFont="1" applyFill="1" applyBorder="1" applyAlignment="1">
      <alignment horizontal="center"/>
    </xf>
    <xf numFmtId="0" fontId="10" fillId="0" borderId="12" xfId="0" applyFont="1" applyBorder="1" applyAlignment="1">
      <alignment horizontal="center" vertical="center" wrapText="1"/>
    </xf>
    <xf numFmtId="0" fontId="11" fillId="0" borderId="0" xfId="0" applyFont="1"/>
    <xf numFmtId="0" fontId="10" fillId="0" borderId="50" xfId="0" applyFont="1" applyBorder="1" applyAlignment="1">
      <alignment horizontal="center" vertical="center" wrapText="1"/>
    </xf>
    <xf numFmtId="0" fontId="10" fillId="0" borderId="51" xfId="0" applyFont="1" applyBorder="1" applyAlignment="1">
      <alignment horizontal="center" vertical="center" wrapText="1"/>
    </xf>
    <xf numFmtId="0" fontId="10" fillId="0" borderId="52" xfId="0" applyFont="1" applyBorder="1" applyAlignment="1">
      <alignment horizontal="center" vertical="center" wrapText="1"/>
    </xf>
    <xf numFmtId="0" fontId="10" fillId="0" borderId="35" xfId="0" applyFont="1" applyBorder="1" applyAlignment="1">
      <alignment horizontal="center" vertical="center" wrapText="1"/>
    </xf>
    <xf numFmtId="0" fontId="6" fillId="4" borderId="26" xfId="0" applyFont="1" applyFill="1" applyBorder="1" applyAlignment="1">
      <alignment wrapText="1"/>
    </xf>
    <xf numFmtId="0" fontId="6" fillId="4" borderId="27" xfId="0" applyFont="1" applyFill="1" applyBorder="1" applyAlignment="1">
      <alignment wrapText="1"/>
    </xf>
    <xf numFmtId="0" fontId="6" fillId="4" borderId="29" xfId="0" applyFont="1" applyFill="1" applyBorder="1" applyAlignment="1">
      <alignment wrapText="1"/>
    </xf>
    <xf numFmtId="0" fontId="6" fillId="4" borderId="10" xfId="0" applyFont="1" applyFill="1" applyBorder="1" applyAlignment="1">
      <alignment wrapText="1"/>
    </xf>
    <xf numFmtId="0" fontId="6" fillId="4" borderId="18" xfId="0" applyFont="1" applyFill="1" applyBorder="1" applyAlignment="1">
      <alignment horizontal="center"/>
    </xf>
    <xf numFmtId="0" fontId="6" fillId="4" borderId="33" xfId="0" applyFont="1" applyFill="1" applyBorder="1" applyAlignment="1">
      <alignment horizontal="left" vertical="center" wrapText="1"/>
    </xf>
    <xf numFmtId="0" fontId="6" fillId="4" borderId="26" xfId="0" applyFont="1" applyFill="1" applyBorder="1" applyAlignment="1">
      <alignment horizontal="left" vertical="center" wrapText="1"/>
    </xf>
    <xf numFmtId="0" fontId="6" fillId="4" borderId="33" xfId="0" applyFont="1" applyFill="1" applyBorder="1" applyAlignment="1">
      <alignment vertical="center" wrapText="1"/>
    </xf>
    <xf numFmtId="0" fontId="6" fillId="4" borderId="15" xfId="0" applyFont="1" applyFill="1" applyBorder="1" applyAlignment="1">
      <alignment horizontal="center"/>
    </xf>
    <xf numFmtId="0" fontId="6" fillId="4" borderId="21" xfId="0" applyFont="1" applyFill="1" applyBorder="1" applyAlignment="1">
      <alignment horizontal="left" vertical="center" wrapText="1"/>
    </xf>
    <xf numFmtId="0" fontId="6" fillId="4" borderId="21" xfId="0" applyFont="1" applyFill="1" applyBorder="1" applyAlignment="1">
      <alignment vertical="center" wrapText="1"/>
    </xf>
    <xf numFmtId="0" fontId="6" fillId="0" borderId="31" xfId="0" applyFont="1" applyBorder="1" applyAlignment="1">
      <alignment horizontal="center"/>
    </xf>
    <xf numFmtId="0" fontId="10" fillId="0" borderId="34" xfId="0" applyFont="1" applyBorder="1" applyAlignment="1">
      <alignment horizontal="center" vertical="center" wrapText="1"/>
    </xf>
    <xf numFmtId="0" fontId="6" fillId="4" borderId="21" xfId="0" applyFont="1" applyFill="1" applyBorder="1" applyAlignment="1">
      <alignment wrapText="1"/>
    </xf>
    <xf numFmtId="0" fontId="6" fillId="4" borderId="52" xfId="0" applyFont="1" applyFill="1" applyBorder="1" applyAlignment="1">
      <alignment wrapText="1"/>
    </xf>
    <xf numFmtId="0" fontId="6" fillId="0" borderId="10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center" vertical="center" wrapText="1"/>
    </xf>
    <xf numFmtId="0" fontId="6" fillId="0" borderId="14" xfId="0" applyFont="1" applyBorder="1" applyAlignment="1">
      <alignment vertical="center" wrapText="1"/>
    </xf>
    <xf numFmtId="0" fontId="6" fillId="0" borderId="22" xfId="0" applyFont="1" applyBorder="1" applyAlignment="1">
      <alignment vertical="center" wrapText="1"/>
    </xf>
    <xf numFmtId="0" fontId="6" fillId="0" borderId="24" xfId="0" applyFont="1" applyBorder="1" applyAlignment="1">
      <alignment vertical="center" wrapText="1"/>
    </xf>
    <xf numFmtId="0" fontId="6" fillId="0" borderId="34" xfId="0" applyFont="1" applyBorder="1" applyAlignment="1">
      <alignment horizontal="center"/>
    </xf>
    <xf numFmtId="0" fontId="7" fillId="0" borderId="35" xfId="0" applyFont="1" applyBorder="1" applyAlignment="1">
      <alignment wrapText="1"/>
    </xf>
    <xf numFmtId="0" fontId="7" fillId="0" borderId="31" xfId="0" applyFont="1" applyBorder="1" applyAlignment="1">
      <alignment wrapText="1"/>
    </xf>
    <xf numFmtId="0" fontId="6" fillId="0" borderId="54" xfId="0" applyFont="1" applyBorder="1" applyAlignment="1">
      <alignment horizontal="center"/>
    </xf>
    <xf numFmtId="0" fontId="6" fillId="0" borderId="19" xfId="0" applyFont="1" applyBorder="1" applyAlignment="1">
      <alignment horizontal="center"/>
    </xf>
    <xf numFmtId="0" fontId="6" fillId="0" borderId="55" xfId="0" applyFont="1" applyBorder="1" applyAlignment="1">
      <alignment horizontal="center"/>
    </xf>
    <xf numFmtId="0" fontId="6" fillId="0" borderId="41" xfId="0" applyFont="1" applyBorder="1" applyAlignment="1">
      <alignment horizontal="center"/>
    </xf>
    <xf numFmtId="0" fontId="7" fillId="0" borderId="22" xfId="0" applyFont="1" applyBorder="1" applyAlignment="1">
      <alignment horizontal="center"/>
    </xf>
    <xf numFmtId="0" fontId="7" fillId="0" borderId="41" xfId="0" applyFont="1" applyBorder="1" applyAlignment="1">
      <alignment horizontal="center"/>
    </xf>
    <xf numFmtId="0" fontId="7" fillId="0" borderId="22" xfId="0" applyFont="1" applyBorder="1"/>
    <xf numFmtId="0" fontId="7" fillId="0" borderId="10" xfId="0" applyFont="1" applyBorder="1" applyAlignment="1">
      <alignment horizontal="center"/>
    </xf>
    <xf numFmtId="0" fontId="6" fillId="4" borderId="41" xfId="0" applyFont="1" applyFill="1" applyBorder="1" applyAlignment="1">
      <alignment horizontal="center"/>
    </xf>
    <xf numFmtId="0" fontId="6" fillId="4" borderId="22" xfId="0" applyFont="1" applyFill="1" applyBorder="1"/>
    <xf numFmtId="0" fontId="6" fillId="4" borderId="23" xfId="0" applyFont="1" applyFill="1" applyBorder="1"/>
    <xf numFmtId="0" fontId="6" fillId="0" borderId="23" xfId="0" applyFont="1" applyBorder="1" applyAlignment="1">
      <alignment horizontal="center"/>
    </xf>
    <xf numFmtId="0" fontId="7" fillId="0" borderId="5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6" fillId="0" borderId="29" xfId="0" applyFont="1" applyBorder="1" applyAlignment="1">
      <alignment vertical="center" wrapText="1"/>
    </xf>
    <xf numFmtId="0" fontId="6" fillId="0" borderId="45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6" fillId="0" borderId="13" xfId="0" applyFont="1" applyBorder="1" applyAlignment="1">
      <alignment vertical="center" wrapText="1"/>
    </xf>
    <xf numFmtId="0" fontId="6" fillId="4" borderId="28" xfId="0" applyFont="1" applyFill="1" applyBorder="1" applyAlignment="1">
      <alignment vertical="center" wrapText="1"/>
    </xf>
    <xf numFmtId="0" fontId="6" fillId="4" borderId="55" xfId="0" applyFont="1" applyFill="1" applyBorder="1" applyAlignment="1">
      <alignment vertical="center" wrapText="1"/>
    </xf>
    <xf numFmtId="0" fontId="6" fillId="0" borderId="51" xfId="0" applyFont="1" applyBorder="1"/>
    <xf numFmtId="0" fontId="6" fillId="0" borderId="57" xfId="0" applyFont="1" applyBorder="1"/>
    <xf numFmtId="0" fontId="6" fillId="0" borderId="51" xfId="0" applyFont="1" applyBorder="1" applyAlignment="1">
      <alignment horizontal="center"/>
    </xf>
    <xf numFmtId="0" fontId="8" fillId="0" borderId="52" xfId="0" applyFont="1" applyFill="1" applyBorder="1" applyAlignment="1">
      <alignment horizontal="center" vertical="center" wrapText="1"/>
    </xf>
    <xf numFmtId="0" fontId="7" fillId="0" borderId="23" xfId="0" applyFont="1" applyBorder="1" applyAlignment="1">
      <alignment horizontal="center"/>
    </xf>
    <xf numFmtId="0" fontId="6" fillId="4" borderId="40" xfId="0" applyFont="1" applyFill="1" applyBorder="1"/>
    <xf numFmtId="0" fontId="6" fillId="0" borderId="40" xfId="0" applyFont="1" applyBorder="1"/>
    <xf numFmtId="0" fontId="6" fillId="0" borderId="8" xfId="0" applyFont="1" applyBorder="1"/>
    <xf numFmtId="0" fontId="8" fillId="0" borderId="45" xfId="0" applyFont="1" applyBorder="1" applyAlignment="1">
      <alignment horizontal="center" vertical="center" wrapText="1"/>
    </xf>
    <xf numFmtId="0" fontId="7" fillId="0" borderId="49" xfId="0" applyFont="1" applyBorder="1" applyAlignment="1">
      <alignment horizontal="center"/>
    </xf>
    <xf numFmtId="0" fontId="6" fillId="0" borderId="49" xfId="0" applyFont="1" applyBorder="1" applyAlignment="1">
      <alignment horizontal="center"/>
    </xf>
    <xf numFmtId="0" fontId="8" fillId="0" borderId="53" xfId="0" applyFont="1" applyBorder="1" applyAlignment="1">
      <alignment horizontal="center" vertical="center" wrapText="1"/>
    </xf>
    <xf numFmtId="0" fontId="7" fillId="0" borderId="48" xfId="0" applyFont="1" applyBorder="1" applyAlignment="1">
      <alignment horizontal="center"/>
    </xf>
    <xf numFmtId="0" fontId="6" fillId="0" borderId="48" xfId="0" applyFont="1" applyBorder="1" applyAlignment="1">
      <alignment horizontal="center"/>
    </xf>
    <xf numFmtId="0" fontId="6" fillId="0" borderId="58" xfId="0" applyFont="1" applyBorder="1" applyAlignment="1">
      <alignment horizontal="center"/>
    </xf>
    <xf numFmtId="0" fontId="6" fillId="4" borderId="59" xfId="0" applyFont="1" applyFill="1" applyBorder="1" applyAlignment="1">
      <alignment horizontal="center"/>
    </xf>
    <xf numFmtId="0" fontId="6" fillId="0" borderId="54" xfId="0" applyFont="1" applyBorder="1"/>
    <xf numFmtId="0" fontId="6" fillId="0" borderId="60" xfId="0" applyFont="1" applyBorder="1"/>
    <xf numFmtId="0" fontId="6" fillId="0" borderId="6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1" fontId="6" fillId="0" borderId="49" xfId="0" applyNumberFormat="1" applyFont="1" applyBorder="1" applyAlignment="1">
      <alignment horizontal="center"/>
    </xf>
    <xf numFmtId="1" fontId="6" fillId="0" borderId="9" xfId="0" applyNumberFormat="1" applyFont="1" applyBorder="1" applyAlignment="1">
      <alignment horizontal="center"/>
    </xf>
    <xf numFmtId="0" fontId="8" fillId="0" borderId="3" xfId="0" applyFont="1" applyFill="1" applyBorder="1" applyAlignment="1">
      <alignment horizontal="center" vertical="center" wrapText="1"/>
    </xf>
    <xf numFmtId="0" fontId="8" fillId="0" borderId="40" xfId="0" applyFont="1" applyFill="1" applyBorder="1" applyAlignment="1">
      <alignment horizontal="center" vertical="center" wrapText="1"/>
    </xf>
    <xf numFmtId="0" fontId="8" fillId="0" borderId="62" xfId="0" applyFont="1" applyFill="1" applyBorder="1" applyAlignment="1">
      <alignment horizontal="center" vertical="center" wrapText="1"/>
    </xf>
    <xf numFmtId="0" fontId="7" fillId="0" borderId="38" xfId="0" applyFont="1" applyBorder="1" applyAlignment="1">
      <alignment horizontal="left" vertical="center" wrapText="1"/>
    </xf>
    <xf numFmtId="0" fontId="6" fillId="0" borderId="63" xfId="0" applyFont="1" applyBorder="1" applyAlignment="1">
      <alignment horizontal="center"/>
    </xf>
    <xf numFmtId="10" fontId="6" fillId="4" borderId="10" xfId="0" applyNumberFormat="1" applyFont="1" applyFill="1" applyBorder="1" applyAlignment="1">
      <alignment horizontal="center"/>
    </xf>
    <xf numFmtId="10" fontId="6" fillId="4" borderId="51" xfId="0" applyNumberFormat="1" applyFont="1" applyFill="1" applyBorder="1" applyAlignment="1">
      <alignment horizontal="center"/>
    </xf>
    <xf numFmtId="0" fontId="6" fillId="0" borderId="41" xfId="0" applyFont="1" applyFill="1" applyBorder="1" applyAlignment="1">
      <alignment horizontal="center"/>
    </xf>
    <xf numFmtId="0" fontId="6" fillId="0" borderId="64" xfId="0" applyFont="1" applyFill="1" applyBorder="1" applyAlignment="1">
      <alignment horizontal="center"/>
    </xf>
    <xf numFmtId="0" fontId="6" fillId="0" borderId="65" xfId="0" applyFont="1" applyBorder="1" applyAlignment="1">
      <alignment horizontal="center" vertical="center" wrapText="1"/>
    </xf>
    <xf numFmtId="0" fontId="6" fillId="4" borderId="66" xfId="0" applyFont="1" applyFill="1" applyBorder="1" applyAlignment="1">
      <alignment horizontal="left" vertical="center" wrapText="1"/>
    </xf>
    <xf numFmtId="0" fontId="6" fillId="0" borderId="67" xfId="0" applyFont="1" applyBorder="1" applyAlignment="1">
      <alignment horizontal="center" vertical="center" wrapText="1"/>
    </xf>
    <xf numFmtId="0" fontId="6" fillId="4" borderId="23" xfId="0" applyFont="1" applyFill="1" applyBorder="1" applyAlignment="1">
      <alignment horizontal="left" vertical="center" wrapText="1"/>
    </xf>
    <xf numFmtId="0" fontId="6" fillId="0" borderId="36" xfId="0" applyFont="1" applyBorder="1" applyAlignment="1">
      <alignment horizontal="center" vertical="center" wrapText="1"/>
    </xf>
    <xf numFmtId="0" fontId="7" fillId="0" borderId="31" xfId="0" applyFont="1" applyBorder="1" applyAlignment="1">
      <alignment horizontal="center" vertical="center"/>
    </xf>
    <xf numFmtId="0" fontId="6" fillId="4" borderId="26" xfId="0" applyFont="1" applyFill="1" applyBorder="1" applyAlignment="1">
      <alignment horizontal="left" vertical="center" wrapText="1"/>
    </xf>
    <xf numFmtId="0" fontId="7" fillId="0" borderId="0" xfId="0" applyFont="1" applyBorder="1" applyAlignment="1">
      <alignment horizontal="left"/>
    </xf>
    <xf numFmtId="0" fontId="9" fillId="0" borderId="0" xfId="0" applyFont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7" fillId="0" borderId="10" xfId="0" applyFont="1" applyBorder="1" applyAlignment="1">
      <alignment vertical="center" wrapText="1"/>
    </xf>
    <xf numFmtId="0" fontId="7" fillId="0" borderId="14" xfId="0" applyFont="1" applyBorder="1" applyAlignment="1">
      <alignment horizontal="center" vertical="center"/>
    </xf>
    <xf numFmtId="0" fontId="10" fillId="0" borderId="20" xfId="0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 vertical="center" wrapText="1"/>
    </xf>
    <xf numFmtId="0" fontId="6" fillId="5" borderId="11" xfId="0" applyFont="1" applyFill="1" applyBorder="1" applyAlignment="1">
      <alignment horizontal="center" vertical="center" wrapText="1"/>
    </xf>
    <xf numFmtId="0" fontId="6" fillId="6" borderId="12" xfId="0" applyFont="1" applyFill="1" applyBorder="1" applyAlignment="1">
      <alignment horizontal="center" vertical="center" wrapText="1"/>
    </xf>
    <xf numFmtId="0" fontId="10" fillId="4" borderId="10" xfId="0" applyFont="1" applyFill="1" applyBorder="1" applyAlignment="1">
      <alignment horizontal="center" vertical="center" wrapText="1"/>
    </xf>
    <xf numFmtId="0" fontId="7" fillId="4" borderId="10" xfId="0" applyFont="1" applyFill="1" applyBorder="1" applyAlignment="1">
      <alignment vertical="center" wrapText="1"/>
    </xf>
    <xf numFmtId="0" fontId="7" fillId="0" borderId="21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3" fontId="7" fillId="0" borderId="21" xfId="0" applyNumberFormat="1" applyFont="1" applyBorder="1" applyAlignment="1">
      <alignment vertical="center" wrapText="1"/>
    </xf>
    <xf numFmtId="0" fontId="6" fillId="0" borderId="27" xfId="0" applyFont="1" applyBorder="1" applyAlignment="1">
      <alignment vertical="center" wrapText="1"/>
    </xf>
    <xf numFmtId="0" fontId="7" fillId="0" borderId="55" xfId="0" applyFont="1" applyBorder="1" applyAlignment="1">
      <alignment vertical="center" wrapText="1"/>
    </xf>
    <xf numFmtId="0" fontId="7" fillId="0" borderId="45" xfId="0" applyFont="1" applyBorder="1" applyAlignment="1">
      <alignment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7" fillId="0" borderId="35" xfId="0" applyFont="1" applyBorder="1" applyAlignment="1">
      <alignment horizontal="left" vertical="center" wrapText="1"/>
    </xf>
    <xf numFmtId="0" fontId="6" fillId="4" borderId="10" xfId="0" applyFont="1" applyFill="1" applyBorder="1" applyAlignment="1">
      <alignment horizontal="center" vertical="center" wrapText="1"/>
    </xf>
    <xf numFmtId="0" fontId="6" fillId="0" borderId="33" xfId="0" applyFont="1" applyBorder="1" applyAlignment="1">
      <alignment horizontal="left" vertical="center" wrapText="1"/>
    </xf>
    <xf numFmtId="0" fontId="7" fillId="0" borderId="35" xfId="0" applyFont="1" applyBorder="1" applyAlignment="1">
      <alignment horizontal="center" vertical="center" wrapText="1"/>
    </xf>
    <xf numFmtId="0" fontId="7" fillId="0" borderId="37" xfId="0" applyFont="1" applyBorder="1" applyAlignment="1">
      <alignment horizontal="center" vertical="center" wrapText="1"/>
    </xf>
    <xf numFmtId="0" fontId="6" fillId="4" borderId="26" xfId="0" applyFont="1" applyFill="1" applyBorder="1" applyAlignment="1">
      <alignment horizontal="center" vertical="center" wrapText="1"/>
    </xf>
    <xf numFmtId="0" fontId="7" fillId="4" borderId="10" xfId="0" applyFont="1" applyFill="1" applyBorder="1" applyAlignment="1">
      <alignment horizontal="center" vertical="center" wrapText="1"/>
    </xf>
    <xf numFmtId="0" fontId="6" fillId="4" borderId="26" xfId="0" applyFont="1" applyFill="1" applyBorder="1" applyAlignment="1">
      <alignment horizontal="center" wrapText="1"/>
    </xf>
    <xf numFmtId="0" fontId="6" fillId="4" borderId="52" xfId="0" applyFont="1" applyFill="1" applyBorder="1" applyAlignment="1">
      <alignment horizontal="center" wrapText="1"/>
    </xf>
    <xf numFmtId="0" fontId="6" fillId="0" borderId="52" xfId="0" applyFont="1" applyFill="1" applyBorder="1" applyAlignment="1">
      <alignment horizontal="center" wrapText="1"/>
    </xf>
    <xf numFmtId="0" fontId="7" fillId="0" borderId="6" xfId="0" applyFont="1" applyBorder="1" applyAlignment="1">
      <alignment vertical="center" wrapText="1"/>
    </xf>
    <xf numFmtId="0" fontId="6" fillId="4" borderId="22" xfId="0" applyFont="1" applyFill="1" applyBorder="1" applyAlignment="1">
      <alignment vertical="center" wrapText="1"/>
    </xf>
    <xf numFmtId="0" fontId="6" fillId="4" borderId="22" xfId="0" applyFont="1" applyFill="1" applyBorder="1" applyAlignment="1">
      <alignment horizontal="center" vertical="center" wrapText="1"/>
    </xf>
    <xf numFmtId="0" fontId="6" fillId="4" borderId="41" xfId="0" applyFont="1" applyFill="1" applyBorder="1" applyAlignment="1">
      <alignment vertical="center" wrapText="1"/>
    </xf>
    <xf numFmtId="0" fontId="6" fillId="4" borderId="23" xfId="0" applyFont="1" applyFill="1" applyBorder="1" applyAlignment="1">
      <alignment vertical="center" wrapText="1"/>
    </xf>
    <xf numFmtId="0" fontId="0" fillId="0" borderId="22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6" fillId="0" borderId="22" xfId="0" applyFont="1" applyFill="1" applyBorder="1" applyAlignment="1">
      <alignment horizontal="center" vertical="center" wrapText="1"/>
    </xf>
    <xf numFmtId="0" fontId="6" fillId="4" borderId="10" xfId="0" applyFont="1" applyFill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 wrapText="1"/>
    </xf>
    <xf numFmtId="0" fontId="6" fillId="4" borderId="26" xfId="0" applyFont="1" applyFill="1" applyBorder="1" applyAlignment="1">
      <alignment horizontal="center" vertical="center" wrapText="1"/>
    </xf>
    <xf numFmtId="0" fontId="7" fillId="5" borderId="10" xfId="0" applyFont="1" applyFill="1" applyBorder="1" applyAlignment="1">
      <alignment horizontal="center" vertical="center" wrapText="1"/>
    </xf>
    <xf numFmtId="0" fontId="7" fillId="4" borderId="10" xfId="0" applyFont="1" applyFill="1" applyBorder="1" applyAlignment="1">
      <alignment horizontal="center" vertical="center" wrapText="1"/>
    </xf>
    <xf numFmtId="0" fontId="7" fillId="4" borderId="28" xfId="0" applyFont="1" applyFill="1" applyBorder="1" applyAlignment="1">
      <alignment horizontal="left" vertical="center" wrapText="1"/>
    </xf>
    <xf numFmtId="0" fontId="6" fillId="4" borderId="22" xfId="0" applyFont="1" applyFill="1" applyBorder="1" applyAlignment="1">
      <alignment horizontal="center" vertical="center" wrapText="1"/>
    </xf>
    <xf numFmtId="0" fontId="6" fillId="4" borderId="22" xfId="0" applyFont="1" applyFill="1" applyBorder="1" applyAlignment="1">
      <alignment horizontal="left" vertical="center" wrapText="1"/>
    </xf>
    <xf numFmtId="0" fontId="6" fillId="4" borderId="22" xfId="0" applyFont="1" applyFill="1" applyBorder="1" applyAlignment="1">
      <alignment horizontal="center"/>
    </xf>
    <xf numFmtId="0" fontId="7" fillId="0" borderId="33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/>
    </xf>
    <xf numFmtId="0" fontId="6" fillId="0" borderId="10" xfId="0" applyFont="1" applyBorder="1" applyAlignment="1"/>
    <xf numFmtId="0" fontId="6" fillId="4" borderId="10" xfId="0" applyFont="1" applyFill="1" applyBorder="1" applyAlignment="1"/>
    <xf numFmtId="0" fontId="6" fillId="4" borderId="33" xfId="0" applyFont="1" applyFill="1" applyBorder="1" applyAlignment="1"/>
    <xf numFmtId="0" fontId="7" fillId="0" borderId="35" xfId="0" applyFont="1" applyBorder="1" applyAlignment="1"/>
    <xf numFmtId="0" fontId="7" fillId="0" borderId="10" xfId="0" applyFont="1" applyFill="1" applyBorder="1" applyAlignment="1">
      <alignment horizontal="center" vertical="center" wrapText="1"/>
    </xf>
    <xf numFmtId="0" fontId="6" fillId="4" borderId="35" xfId="0" applyFont="1" applyFill="1" applyBorder="1" applyAlignment="1">
      <alignment vertical="center" wrapText="1"/>
    </xf>
    <xf numFmtId="0" fontId="6" fillId="0" borderId="15" xfId="0" applyFont="1" applyBorder="1" applyAlignment="1">
      <alignment horizontal="center" vertical="center"/>
    </xf>
    <xf numFmtId="0" fontId="6" fillId="0" borderId="21" xfId="0" applyFont="1" applyFill="1" applyBorder="1" applyAlignment="1">
      <alignment vertical="center" wrapText="1"/>
    </xf>
    <xf numFmtId="0" fontId="6" fillId="0" borderId="16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17" xfId="0" applyFont="1" applyBorder="1" applyAlignment="1">
      <alignment horizontal="center" vertical="center"/>
    </xf>
    <xf numFmtId="0" fontId="6" fillId="0" borderId="54" xfId="0" applyFont="1" applyFill="1" applyBorder="1" applyAlignment="1">
      <alignment vertical="center" wrapText="1"/>
    </xf>
    <xf numFmtId="0" fontId="9" fillId="0" borderId="35" xfId="0" applyFont="1" applyBorder="1" applyAlignment="1">
      <alignment horizontal="center" vertical="center" wrapText="1"/>
    </xf>
    <xf numFmtId="0" fontId="7" fillId="0" borderId="35" xfId="0" applyFont="1" applyFill="1" applyBorder="1" applyAlignment="1">
      <alignment vertical="center" wrapText="1"/>
    </xf>
    <xf numFmtId="0" fontId="9" fillId="0" borderId="31" xfId="0" applyFont="1" applyBorder="1" applyAlignment="1">
      <alignment horizontal="center" vertical="center" wrapText="1"/>
    </xf>
    <xf numFmtId="0" fontId="7" fillId="0" borderId="69" xfId="0" applyFont="1" applyBorder="1" applyAlignment="1">
      <alignment vertical="center" wrapText="1"/>
    </xf>
    <xf numFmtId="0" fontId="9" fillId="0" borderId="69" xfId="0" applyFont="1" applyBorder="1" applyAlignment="1">
      <alignment horizontal="center" vertical="center" wrapText="1"/>
    </xf>
    <xf numFmtId="0" fontId="7" fillId="0" borderId="69" xfId="0" applyFont="1" applyBorder="1" applyAlignment="1">
      <alignment horizontal="center" vertical="center" wrapText="1"/>
    </xf>
    <xf numFmtId="0" fontId="7" fillId="0" borderId="70" xfId="0" applyFont="1" applyBorder="1" applyAlignment="1">
      <alignment horizontal="center" vertical="center" wrapText="1"/>
    </xf>
    <xf numFmtId="0" fontId="6" fillId="4" borderId="54" xfId="0" applyFont="1" applyFill="1" applyBorder="1" applyAlignment="1">
      <alignment vertical="center" wrapText="1"/>
    </xf>
    <xf numFmtId="0" fontId="6" fillId="4" borderId="46" xfId="0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6" fillId="4" borderId="71" xfId="0" applyFont="1" applyFill="1" applyBorder="1" applyAlignment="1">
      <alignment vertical="center" wrapText="1"/>
    </xf>
    <xf numFmtId="0" fontId="6" fillId="4" borderId="20" xfId="0" applyFont="1" applyFill="1" applyBorder="1" applyAlignment="1">
      <alignment vertical="center" wrapText="1"/>
    </xf>
    <xf numFmtId="0" fontId="7" fillId="0" borderId="10" xfId="0" applyFont="1" applyBorder="1"/>
    <xf numFmtId="0" fontId="12" fillId="0" borderId="22" xfId="0" applyFont="1" applyBorder="1"/>
    <xf numFmtId="0" fontId="12" fillId="0" borderId="0" xfId="0" applyFont="1"/>
    <xf numFmtId="3" fontId="0" fillId="0" borderId="10" xfId="0" applyNumberFormat="1" applyBorder="1" applyAlignment="1">
      <alignment vertical="top"/>
    </xf>
    <xf numFmtId="0" fontId="7" fillId="0" borderId="70" xfId="0" applyFont="1" applyBorder="1" applyAlignment="1">
      <alignment horizontal="center" vertical="center"/>
    </xf>
    <xf numFmtId="9" fontId="7" fillId="0" borderId="31" xfId="0" applyNumberFormat="1" applyFont="1" applyBorder="1" applyAlignment="1">
      <alignment horizontal="center" vertical="center"/>
    </xf>
    <xf numFmtId="9" fontId="7" fillId="0" borderId="10" xfId="0" applyNumberFormat="1" applyFont="1" applyBorder="1"/>
    <xf numFmtId="0" fontId="7" fillId="0" borderId="40" xfId="0" applyFont="1" applyBorder="1" applyAlignment="1">
      <alignment horizontal="center"/>
    </xf>
    <xf numFmtId="0" fontId="7" fillId="0" borderId="40" xfId="0" applyFont="1" applyBorder="1" applyAlignment="1">
      <alignment horizontal="center" vertical="center" wrapText="1"/>
    </xf>
    <xf numFmtId="0" fontId="7" fillId="0" borderId="28" xfId="0" applyFont="1" applyBorder="1" applyAlignment="1">
      <alignment horizontal="center" vertical="center" wrapText="1"/>
    </xf>
    <xf numFmtId="0" fontId="7" fillId="4" borderId="41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vertical="center" wrapText="1"/>
    </xf>
    <xf numFmtId="0" fontId="7" fillId="0" borderId="33" xfId="0" applyFont="1" applyFill="1" applyBorder="1" applyAlignment="1">
      <alignment vertical="center" wrapText="1"/>
    </xf>
    <xf numFmtId="0" fontId="7" fillId="4" borderId="33" xfId="0" applyFont="1" applyFill="1" applyBorder="1" applyAlignment="1">
      <alignment horizontal="center" vertical="center" wrapText="1"/>
    </xf>
    <xf numFmtId="0" fontId="6" fillId="5" borderId="12" xfId="0" applyFont="1" applyFill="1" applyBorder="1" applyAlignment="1">
      <alignment horizontal="center" vertical="center" wrapText="1"/>
    </xf>
    <xf numFmtId="3" fontId="7" fillId="0" borderId="22" xfId="0" applyNumberFormat="1" applyFont="1" applyBorder="1" applyAlignment="1">
      <alignment horizontal="center" vertical="center" wrapText="1"/>
    </xf>
    <xf numFmtId="3" fontId="7" fillId="0" borderId="26" xfId="0" applyNumberFormat="1" applyFont="1" applyBorder="1" applyAlignment="1">
      <alignment horizontal="center" vertical="center" wrapText="1"/>
    </xf>
    <xf numFmtId="3" fontId="7" fillId="0" borderId="66" xfId="0" applyNumberFormat="1" applyFont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 vertical="center" wrapText="1"/>
    </xf>
    <xf numFmtId="0" fontId="6" fillId="0" borderId="18" xfId="0" applyFont="1" applyFill="1" applyBorder="1" applyAlignment="1">
      <alignment horizontal="center" vertical="center" wrapText="1"/>
    </xf>
    <xf numFmtId="0" fontId="7" fillId="0" borderId="22" xfId="0" applyFont="1" applyFill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7" fillId="0" borderId="60" xfId="0" applyFont="1" applyBorder="1" applyAlignment="1">
      <alignment horizontal="center" vertical="center" wrapText="1"/>
    </xf>
    <xf numFmtId="9" fontId="7" fillId="0" borderId="60" xfId="0" applyNumberFormat="1" applyFont="1" applyBorder="1" applyAlignment="1">
      <alignment horizontal="center" vertical="center" wrapText="1"/>
    </xf>
    <xf numFmtId="3" fontId="6" fillId="0" borderId="0" xfId="0" applyNumberFormat="1" applyFont="1" applyBorder="1" applyAlignment="1"/>
    <xf numFmtId="0" fontId="7" fillId="4" borderId="35" xfId="0" applyFont="1" applyFill="1" applyBorder="1" applyAlignment="1">
      <alignment vertical="center" wrapText="1"/>
    </xf>
    <xf numFmtId="0" fontId="6" fillId="0" borderId="35" xfId="0" applyFont="1" applyFill="1" applyBorder="1" applyAlignment="1">
      <alignment vertical="center" wrapText="1"/>
    </xf>
    <xf numFmtId="0" fontId="7" fillId="0" borderId="31" xfId="0" applyFont="1" applyBorder="1" applyAlignment="1">
      <alignment horizontal="right" vertical="center"/>
    </xf>
    <xf numFmtId="0" fontId="6" fillId="4" borderId="6" xfId="0" applyFont="1" applyFill="1" applyBorder="1"/>
    <xf numFmtId="0" fontId="7" fillId="0" borderId="1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/>
    </xf>
    <xf numFmtId="0" fontId="6" fillId="0" borderId="0" xfId="0" applyFont="1" applyFill="1" applyAlignment="1">
      <alignment horizontal="right"/>
    </xf>
    <xf numFmtId="0" fontId="7" fillId="0" borderId="37" xfId="0" applyFont="1" applyFill="1" applyBorder="1" applyAlignment="1">
      <alignment horizontal="center" vertical="center"/>
    </xf>
    <xf numFmtId="0" fontId="6" fillId="0" borderId="28" xfId="0" applyFont="1" applyFill="1" applyBorder="1" applyAlignment="1">
      <alignment horizontal="center" vertical="center"/>
    </xf>
    <xf numFmtId="0" fontId="7" fillId="0" borderId="37" xfId="0" applyFont="1" applyFill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/>
    </xf>
    <xf numFmtId="165" fontId="6" fillId="0" borderId="14" xfId="3" applyNumberFormat="1" applyFont="1" applyBorder="1" applyAlignment="1">
      <alignment horizontal="center"/>
    </xf>
    <xf numFmtId="165" fontId="6" fillId="0" borderId="14" xfId="3" applyNumberFormat="1" applyFont="1" applyBorder="1" applyAlignment="1"/>
    <xf numFmtId="165" fontId="6" fillId="4" borderId="14" xfId="3" applyNumberFormat="1" applyFont="1" applyFill="1" applyBorder="1" applyAlignment="1"/>
    <xf numFmtId="165" fontId="6" fillId="0" borderId="13" xfId="3" applyNumberFormat="1" applyFont="1" applyFill="1" applyBorder="1" applyAlignment="1">
      <alignment vertical="center"/>
    </xf>
    <xf numFmtId="165" fontId="6" fillId="0" borderId="14" xfId="3" applyNumberFormat="1" applyFont="1" applyFill="1" applyBorder="1" applyAlignment="1">
      <alignment vertical="center"/>
    </xf>
    <xf numFmtId="165" fontId="6" fillId="0" borderId="16" xfId="3" applyNumberFormat="1" applyFont="1" applyFill="1" applyBorder="1" applyAlignment="1">
      <alignment vertical="center"/>
    </xf>
    <xf numFmtId="165" fontId="6" fillId="0" borderId="10" xfId="3" applyNumberFormat="1" applyFont="1" applyFill="1" applyBorder="1" applyAlignment="1">
      <alignment vertical="center"/>
    </xf>
    <xf numFmtId="165" fontId="6" fillId="4" borderId="10" xfId="3" applyNumberFormat="1" applyFont="1" applyFill="1" applyBorder="1" applyAlignment="1">
      <alignment vertical="center"/>
    </xf>
    <xf numFmtId="165" fontId="6" fillId="4" borderId="13" xfId="3" applyNumberFormat="1" applyFont="1" applyFill="1" applyBorder="1" applyAlignment="1">
      <alignment vertical="center"/>
    </xf>
    <xf numFmtId="165" fontId="6" fillId="4" borderId="16" xfId="3" applyNumberFormat="1" applyFont="1" applyFill="1" applyBorder="1" applyAlignment="1">
      <alignment vertical="center"/>
    </xf>
    <xf numFmtId="165" fontId="6" fillId="4" borderId="14" xfId="3" applyNumberFormat="1" applyFont="1" applyFill="1" applyBorder="1" applyAlignment="1">
      <alignment vertical="center"/>
    </xf>
    <xf numFmtId="165" fontId="7" fillId="0" borderId="16" xfId="3" applyNumberFormat="1" applyFont="1" applyFill="1" applyBorder="1" applyAlignment="1">
      <alignment vertical="center"/>
    </xf>
    <xf numFmtId="165" fontId="7" fillId="0" borderId="35" xfId="3" applyNumberFormat="1" applyFont="1" applyBorder="1" applyAlignment="1">
      <alignment vertical="center" wrapText="1"/>
    </xf>
    <xf numFmtId="165" fontId="7" fillId="0" borderId="39" xfId="3" applyNumberFormat="1" applyFont="1" applyBorder="1" applyAlignment="1">
      <alignment vertical="center" wrapText="1"/>
    </xf>
    <xf numFmtId="165" fontId="7" fillId="0" borderId="37" xfId="3" applyNumberFormat="1" applyFont="1" applyBorder="1" applyAlignment="1">
      <alignment vertical="center" wrapText="1"/>
    </xf>
    <xf numFmtId="165" fontId="6" fillId="0" borderId="20" xfId="3" applyNumberFormat="1" applyFont="1" applyBorder="1" applyAlignment="1">
      <alignment vertical="center" wrapText="1"/>
    </xf>
    <xf numFmtId="165" fontId="6" fillId="0" borderId="13" xfId="3" applyNumberFormat="1" applyFont="1" applyBorder="1" applyAlignment="1">
      <alignment vertical="center" wrapText="1"/>
    </xf>
    <xf numFmtId="165" fontId="6" fillId="4" borderId="10" xfId="3" applyNumberFormat="1" applyFont="1" applyFill="1" applyBorder="1" applyAlignment="1">
      <alignment vertical="center" wrapText="1"/>
    </xf>
    <xf numFmtId="165" fontId="6" fillId="4" borderId="28" xfId="3" applyNumberFormat="1" applyFont="1" applyFill="1" applyBorder="1" applyAlignment="1">
      <alignment vertical="center" wrapText="1"/>
    </xf>
    <xf numFmtId="165" fontId="6" fillId="0" borderId="29" xfId="3" applyNumberFormat="1" applyFont="1" applyBorder="1" applyAlignment="1">
      <alignment vertical="center" wrapText="1"/>
    </xf>
    <xf numFmtId="165" fontId="6" fillId="0" borderId="28" xfId="3" applyNumberFormat="1" applyFont="1" applyBorder="1" applyAlignment="1">
      <alignment vertical="center" wrapText="1"/>
    </xf>
    <xf numFmtId="165" fontId="6" fillId="0" borderId="22" xfId="3" applyNumberFormat="1" applyFont="1" applyBorder="1" applyAlignment="1">
      <alignment vertical="center" wrapText="1"/>
    </xf>
    <xf numFmtId="165" fontId="6" fillId="0" borderId="24" xfId="3" applyNumberFormat="1" applyFont="1" applyBorder="1" applyAlignment="1">
      <alignment vertical="center" wrapText="1"/>
    </xf>
    <xf numFmtId="165" fontId="6" fillId="4" borderId="21" xfId="3" applyNumberFormat="1" applyFont="1" applyFill="1" applyBorder="1" applyAlignment="1">
      <alignment vertical="center" wrapText="1"/>
    </xf>
    <xf numFmtId="165" fontId="6" fillId="4" borderId="55" xfId="3" applyNumberFormat="1" applyFont="1" applyFill="1" applyBorder="1" applyAlignment="1">
      <alignment vertical="center" wrapText="1"/>
    </xf>
    <xf numFmtId="165" fontId="6" fillId="0" borderId="45" xfId="3" applyNumberFormat="1" applyFont="1" applyBorder="1" applyAlignment="1">
      <alignment vertical="center" wrapText="1"/>
    </xf>
    <xf numFmtId="165" fontId="9" fillId="0" borderId="6" xfId="3" applyNumberFormat="1" applyFont="1" applyBorder="1" applyAlignment="1">
      <alignment horizontal="center" vertical="center" wrapText="1"/>
    </xf>
    <xf numFmtId="165" fontId="7" fillId="0" borderId="48" xfId="3" applyNumberFormat="1" applyFont="1" applyBorder="1" applyAlignment="1">
      <alignment horizontal="right" vertical="center" wrapText="1"/>
    </xf>
    <xf numFmtId="165" fontId="7" fillId="0" borderId="49" xfId="3" applyNumberFormat="1" applyFont="1" applyBorder="1" applyAlignment="1">
      <alignment horizontal="right" vertical="center" wrapText="1"/>
    </xf>
    <xf numFmtId="165" fontId="6" fillId="4" borderId="47" xfId="3" applyNumberFormat="1" applyFont="1" applyFill="1" applyBorder="1" applyAlignment="1">
      <alignment horizontal="left" wrapText="1"/>
    </xf>
    <xf numFmtId="165" fontId="6" fillId="0" borderId="29" xfId="3" applyNumberFormat="1" applyFont="1" applyBorder="1" applyAlignment="1"/>
    <xf numFmtId="165" fontId="7" fillId="0" borderId="47" xfId="3" applyNumberFormat="1" applyFont="1" applyBorder="1" applyAlignment="1">
      <alignment horizontal="right" vertical="center" wrapText="1"/>
    </xf>
    <xf numFmtId="165" fontId="7" fillId="0" borderId="29" xfId="3" applyNumberFormat="1" applyFont="1" applyBorder="1" applyAlignment="1">
      <alignment horizontal="right" vertical="center" wrapText="1"/>
    </xf>
    <xf numFmtId="165" fontId="6" fillId="4" borderId="53" xfId="3" applyNumberFormat="1" applyFont="1" applyFill="1" applyBorder="1" applyAlignment="1">
      <alignment horizontal="left" wrapText="1"/>
    </xf>
    <xf numFmtId="165" fontId="6" fillId="0" borderId="45" xfId="3" applyNumberFormat="1" applyFont="1" applyBorder="1" applyAlignment="1"/>
    <xf numFmtId="165" fontId="6" fillId="0" borderId="16" xfId="3" applyNumberFormat="1" applyFont="1" applyBorder="1" applyAlignment="1">
      <alignment horizontal="center"/>
    </xf>
    <xf numFmtId="165" fontId="6" fillId="0" borderId="45" xfId="3" applyNumberFormat="1" applyFont="1" applyFill="1" applyBorder="1" applyAlignment="1"/>
    <xf numFmtId="165" fontId="6" fillId="0" borderId="44" xfId="3" applyNumberFormat="1" applyFont="1" applyFill="1" applyBorder="1" applyAlignment="1">
      <alignment vertical="center"/>
    </xf>
    <xf numFmtId="165" fontId="6" fillId="4" borderId="29" xfId="3" applyNumberFormat="1" applyFont="1" applyFill="1" applyBorder="1" applyAlignment="1">
      <alignment vertical="center"/>
    </xf>
    <xf numFmtId="165" fontId="6" fillId="0" borderId="29" xfId="3" applyNumberFormat="1" applyFont="1" applyFill="1" applyBorder="1" applyAlignment="1">
      <alignment vertical="center"/>
    </xf>
    <xf numFmtId="165" fontId="6" fillId="4" borderId="44" xfId="3" applyNumberFormat="1" applyFont="1" applyFill="1" applyBorder="1" applyAlignment="1">
      <alignment vertical="center"/>
    </xf>
    <xf numFmtId="9" fontId="6" fillId="0" borderId="20" xfId="0" applyNumberFormat="1" applyFont="1" applyFill="1" applyBorder="1" applyAlignment="1">
      <alignment vertical="center"/>
    </xf>
    <xf numFmtId="165" fontId="6" fillId="0" borderId="33" xfId="3" applyNumberFormat="1" applyFont="1" applyFill="1" applyBorder="1" applyAlignment="1">
      <alignment vertical="center"/>
    </xf>
    <xf numFmtId="165" fontId="6" fillId="0" borderId="22" xfId="3" applyNumberFormat="1" applyFont="1" applyFill="1" applyBorder="1" applyAlignment="1">
      <alignment vertical="center"/>
    </xf>
    <xf numFmtId="3" fontId="6" fillId="0" borderId="41" xfId="0" applyNumberFormat="1" applyFont="1" applyFill="1" applyBorder="1" applyAlignment="1">
      <alignment vertical="center"/>
    </xf>
    <xf numFmtId="0" fontId="6" fillId="0" borderId="39" xfId="0" applyFont="1" applyFill="1" applyBorder="1" applyAlignment="1">
      <alignment horizontal="center" vertical="center"/>
    </xf>
    <xf numFmtId="165" fontId="7" fillId="0" borderId="48" xfId="3" applyNumberFormat="1" applyFont="1" applyBorder="1" applyAlignment="1">
      <alignment horizontal="center" vertical="center" wrapText="1"/>
    </xf>
    <xf numFmtId="165" fontId="6" fillId="4" borderId="22" xfId="3" applyNumberFormat="1" applyFont="1" applyFill="1" applyBorder="1" applyAlignment="1">
      <alignment vertical="center" wrapText="1"/>
    </xf>
    <xf numFmtId="165" fontId="6" fillId="4" borderId="41" xfId="3" applyNumberFormat="1" applyFont="1" applyFill="1" applyBorder="1" applyAlignment="1">
      <alignment vertical="center" wrapText="1"/>
    </xf>
    <xf numFmtId="165" fontId="0" fillId="0" borderId="24" xfId="3" applyNumberFormat="1" applyFont="1" applyBorder="1"/>
    <xf numFmtId="165" fontId="0" fillId="0" borderId="14" xfId="3" applyNumberFormat="1" applyFont="1" applyBorder="1"/>
    <xf numFmtId="165" fontId="6" fillId="4" borderId="33" xfId="3" applyNumberFormat="1" applyFont="1" applyFill="1" applyBorder="1" applyAlignment="1">
      <alignment vertical="center" wrapText="1"/>
    </xf>
    <xf numFmtId="165" fontId="6" fillId="4" borderId="68" xfId="3" applyNumberFormat="1" applyFont="1" applyFill="1" applyBorder="1" applyAlignment="1">
      <alignment vertical="center" wrapText="1"/>
    </xf>
    <xf numFmtId="165" fontId="0" fillId="0" borderId="19" xfId="3" applyNumberFormat="1" applyFont="1" applyBorder="1"/>
    <xf numFmtId="165" fontId="6" fillId="4" borderId="35" xfId="3" applyNumberFormat="1" applyFont="1" applyFill="1" applyBorder="1" applyAlignment="1">
      <alignment vertical="center" wrapText="1"/>
    </xf>
    <xf numFmtId="165" fontId="0" fillId="0" borderId="31" xfId="3" applyNumberFormat="1" applyFont="1" applyBorder="1"/>
    <xf numFmtId="165" fontId="0" fillId="0" borderId="22" xfId="3" applyNumberFormat="1" applyFont="1" applyBorder="1"/>
    <xf numFmtId="165" fontId="0" fillId="0" borderId="10" xfId="3" applyNumberFormat="1" applyFont="1" applyBorder="1"/>
    <xf numFmtId="165" fontId="6" fillId="0" borderId="10" xfId="3" applyNumberFormat="1" applyFont="1" applyBorder="1"/>
    <xf numFmtId="165" fontId="6" fillId="0" borderId="39" xfId="3" applyNumberFormat="1" applyFont="1" applyFill="1" applyBorder="1" applyAlignment="1">
      <alignment vertical="center"/>
    </xf>
    <xf numFmtId="165" fontId="6" fillId="4" borderId="41" xfId="3" applyNumberFormat="1" applyFont="1" applyFill="1" applyBorder="1" applyAlignment="1">
      <alignment vertical="center"/>
    </xf>
    <xf numFmtId="165" fontId="6" fillId="0" borderId="41" xfId="3" applyNumberFormat="1" applyFont="1" applyFill="1" applyBorder="1" applyAlignment="1">
      <alignment vertical="center"/>
    </xf>
    <xf numFmtId="165" fontId="6" fillId="0" borderId="28" xfId="3" applyNumberFormat="1" applyFont="1" applyFill="1" applyBorder="1" applyAlignment="1">
      <alignment vertical="center"/>
    </xf>
    <xf numFmtId="165" fontId="6" fillId="0" borderId="37" xfId="3" applyNumberFormat="1" applyFont="1" applyFill="1" applyBorder="1" applyAlignment="1">
      <alignment vertical="center"/>
    </xf>
    <xf numFmtId="165" fontId="6" fillId="0" borderId="28" xfId="3" applyNumberFormat="1" applyFont="1" applyFill="1" applyBorder="1" applyAlignment="1">
      <alignment vertical="center" wrapText="1"/>
    </xf>
    <xf numFmtId="165" fontId="7" fillId="0" borderId="14" xfId="3" applyNumberFormat="1" applyFont="1" applyBorder="1" applyAlignment="1"/>
    <xf numFmtId="165" fontId="7" fillId="0" borderId="29" xfId="3" applyNumberFormat="1" applyFont="1" applyBorder="1" applyAlignment="1"/>
    <xf numFmtId="165" fontId="7" fillId="0" borderId="14" xfId="3" applyNumberFormat="1" applyFont="1" applyBorder="1" applyAlignment="1">
      <alignment horizontal="right"/>
    </xf>
    <xf numFmtId="165" fontId="6" fillId="0" borderId="14" xfId="3" applyNumberFormat="1" applyFont="1" applyBorder="1" applyAlignment="1">
      <alignment horizontal="right"/>
    </xf>
    <xf numFmtId="165" fontId="7" fillId="0" borderId="16" xfId="3" applyNumberFormat="1" applyFont="1" applyBorder="1" applyAlignment="1">
      <alignment horizontal="right"/>
    </xf>
    <xf numFmtId="165" fontId="6" fillId="4" borderId="29" xfId="3" applyNumberFormat="1" applyFont="1" applyFill="1" applyBorder="1" applyAlignment="1"/>
    <xf numFmtId="165" fontId="7" fillId="4" borderId="14" xfId="3" applyNumberFormat="1" applyFont="1" applyFill="1" applyBorder="1" applyAlignment="1">
      <alignment horizontal="right"/>
    </xf>
    <xf numFmtId="165" fontId="6" fillId="0" borderId="16" xfId="3" applyNumberFormat="1" applyFont="1" applyBorder="1" applyAlignment="1">
      <alignment horizontal="right"/>
    </xf>
    <xf numFmtId="165" fontId="7" fillId="0" borderId="10" xfId="3" applyNumberFormat="1" applyFont="1" applyBorder="1"/>
    <xf numFmtId="165" fontId="12" fillId="0" borderId="22" xfId="3" applyNumberFormat="1" applyFont="1" applyBorder="1"/>
    <xf numFmtId="165" fontId="7" fillId="0" borderId="24" xfId="3" applyNumberFormat="1" applyFont="1" applyBorder="1" applyAlignment="1"/>
    <xf numFmtId="165" fontId="6" fillId="0" borderId="35" xfId="3" applyNumberFormat="1" applyFont="1" applyBorder="1" applyAlignment="1">
      <alignment vertical="center" wrapText="1"/>
    </xf>
    <xf numFmtId="165" fontId="6" fillId="0" borderId="31" xfId="3" applyNumberFormat="1" applyFont="1" applyBorder="1" applyAlignment="1">
      <alignment horizontal="right" vertical="center"/>
    </xf>
    <xf numFmtId="165" fontId="6" fillId="0" borderId="22" xfId="3" applyNumberFormat="1" applyFont="1" applyFill="1" applyBorder="1" applyAlignment="1">
      <alignment horizontal="center" vertical="center" wrapText="1"/>
    </xf>
    <xf numFmtId="165" fontId="0" fillId="0" borderId="22" xfId="3" applyNumberFormat="1" applyFont="1" applyBorder="1" applyAlignment="1">
      <alignment horizontal="center" vertical="center"/>
    </xf>
    <xf numFmtId="165" fontId="6" fillId="0" borderId="10" xfId="3" applyNumberFormat="1" applyFont="1" applyFill="1" applyBorder="1" applyAlignment="1">
      <alignment vertical="center" wrapText="1"/>
    </xf>
    <xf numFmtId="165" fontId="0" fillId="0" borderId="10" xfId="3" applyNumberFormat="1" applyFont="1" applyBorder="1" applyAlignment="1">
      <alignment horizontal="center" vertical="center"/>
    </xf>
    <xf numFmtId="165" fontId="6" fillId="4" borderId="14" xfId="3" applyNumberFormat="1" applyFont="1" applyFill="1" applyBorder="1" applyAlignment="1">
      <alignment horizontal="center"/>
    </xf>
    <xf numFmtId="165" fontId="6" fillId="4" borderId="16" xfId="3" applyNumberFormat="1" applyFont="1" applyFill="1" applyBorder="1" applyAlignment="1"/>
    <xf numFmtId="165" fontId="6" fillId="0" borderId="14" xfId="3" applyNumberFormat="1" applyFont="1" applyFill="1" applyBorder="1" applyAlignment="1"/>
    <xf numFmtId="0" fontId="7" fillId="0" borderId="10" xfId="0" applyFont="1" applyBorder="1" applyAlignment="1">
      <alignment horizontal="center" vertical="center"/>
    </xf>
    <xf numFmtId="165" fontId="6" fillId="8" borderId="10" xfId="3" applyNumberFormat="1" applyFont="1" applyFill="1" applyBorder="1" applyAlignment="1">
      <alignment vertical="center"/>
    </xf>
    <xf numFmtId="0" fontId="6" fillId="0" borderId="26" xfId="0" applyFont="1" applyFill="1" applyBorder="1"/>
    <xf numFmtId="0" fontId="6" fillId="0" borderId="29" xfId="0" applyFont="1" applyFill="1" applyBorder="1"/>
    <xf numFmtId="165" fontId="6" fillId="8" borderId="26" xfId="3" applyNumberFormat="1" applyFont="1" applyFill="1" applyBorder="1" applyAlignment="1">
      <alignment horizontal="left" vertical="center" wrapText="1"/>
    </xf>
    <xf numFmtId="0" fontId="17" fillId="9" borderId="66" xfId="0" applyFont="1" applyFill="1" applyBorder="1"/>
    <xf numFmtId="0" fontId="17" fillId="9" borderId="73" xfId="0" applyFont="1" applyFill="1" applyBorder="1"/>
    <xf numFmtId="0" fontId="17" fillId="9" borderId="68" xfId="0" applyFont="1" applyFill="1" applyBorder="1"/>
    <xf numFmtId="0" fontId="19" fillId="0" borderId="0" xfId="0" applyFont="1" applyFill="1" applyBorder="1" applyAlignment="1" applyProtection="1">
      <alignment horizontal="center" vertical="center"/>
      <protection locked="0"/>
    </xf>
    <xf numFmtId="0" fontId="17" fillId="0" borderId="0" xfId="0" applyFont="1" applyFill="1" applyBorder="1" applyAlignment="1" applyProtection="1">
      <alignment horizontal="left" vertical="center"/>
      <protection locked="0"/>
    </xf>
    <xf numFmtId="3" fontId="18" fillId="0" borderId="0" xfId="0" applyNumberFormat="1" applyFont="1" applyAlignment="1" applyProtection="1">
      <alignment horizontal="right"/>
      <protection locked="0"/>
    </xf>
    <xf numFmtId="0" fontId="21" fillId="0" borderId="26" xfId="0" applyFont="1" applyFill="1" applyBorder="1" applyAlignment="1" applyProtection="1">
      <protection locked="0"/>
    </xf>
    <xf numFmtId="0" fontId="21" fillId="0" borderId="27" xfId="0" applyFont="1" applyFill="1" applyBorder="1" applyAlignment="1" applyProtection="1">
      <protection locked="0"/>
    </xf>
    <xf numFmtId="0" fontId="21" fillId="0" borderId="28" xfId="0" applyFont="1" applyFill="1" applyBorder="1" applyAlignment="1" applyProtection="1">
      <protection locked="0"/>
    </xf>
    <xf numFmtId="0" fontId="21" fillId="0" borderId="0" xfId="0" applyFont="1" applyFill="1" applyBorder="1" applyAlignment="1" applyProtection="1">
      <protection locked="0"/>
    </xf>
    <xf numFmtId="0" fontId="17" fillId="3" borderId="10" xfId="0" applyFont="1" applyFill="1" applyBorder="1" applyAlignment="1" applyProtection="1">
      <protection locked="0"/>
    </xf>
    <xf numFmtId="0" fontId="17" fillId="0" borderId="0" xfId="0" applyFont="1" applyFill="1" applyBorder="1" applyAlignment="1" applyProtection="1">
      <protection locked="0"/>
    </xf>
    <xf numFmtId="0" fontId="21" fillId="0" borderId="10" xfId="0" applyFont="1" applyBorder="1" applyAlignment="1" applyProtection="1">
      <protection locked="0"/>
    </xf>
    <xf numFmtId="3" fontId="17" fillId="0" borderId="0" xfId="0" applyNumberFormat="1" applyFont="1" applyAlignment="1" applyProtection="1">
      <alignment horizontal="center" vertical="center" wrapText="1"/>
      <protection locked="0"/>
    </xf>
    <xf numFmtId="0" fontId="17" fillId="0" borderId="0" xfId="0" applyFont="1" applyProtection="1">
      <protection locked="0"/>
    </xf>
    <xf numFmtId="0" fontId="17" fillId="0" borderId="0" xfId="0" applyFont="1" applyFill="1" applyBorder="1" applyAlignment="1" applyProtection="1">
      <alignment wrapText="1"/>
      <protection locked="0"/>
    </xf>
    <xf numFmtId="0" fontId="21" fillId="0" borderId="0" xfId="0" applyFont="1" applyProtection="1">
      <protection locked="0"/>
    </xf>
    <xf numFmtId="0" fontId="17" fillId="0" borderId="40" xfId="0" applyFont="1" applyBorder="1" applyProtection="1">
      <protection locked="0"/>
    </xf>
    <xf numFmtId="0" fontId="21" fillId="0" borderId="0" xfId="0" applyFont="1" applyBorder="1" applyAlignment="1" applyProtection="1">
      <protection locked="0"/>
    </xf>
    <xf numFmtId="0" fontId="17" fillId="0" borderId="0" xfId="0" applyFont="1" applyFill="1" applyBorder="1" applyProtection="1">
      <protection locked="0"/>
    </xf>
    <xf numFmtId="0" fontId="17" fillId="0" borderId="0" xfId="0" applyFont="1" applyFill="1" applyBorder="1" applyAlignment="1" applyProtection="1">
      <alignment horizontal="left" wrapText="1"/>
      <protection locked="0"/>
    </xf>
    <xf numFmtId="0" fontId="22" fillId="0" borderId="0" xfId="0" applyFont="1" applyAlignment="1" applyProtection="1">
      <alignment horizontal="left"/>
      <protection locked="0"/>
    </xf>
    <xf numFmtId="0" fontId="21" fillId="0" borderId="73" xfId="0" applyFont="1" applyBorder="1" applyAlignment="1" applyProtection="1">
      <alignment wrapText="1"/>
      <protection locked="0"/>
    </xf>
    <xf numFmtId="0" fontId="21" fillId="0" borderId="0" xfId="0" applyFont="1" applyBorder="1" applyAlignment="1" applyProtection="1">
      <alignment wrapText="1"/>
      <protection locked="0"/>
    </xf>
    <xf numFmtId="0" fontId="21" fillId="0" borderId="0" xfId="0" applyFont="1" applyBorder="1" applyAlignment="1" applyProtection="1">
      <alignment horizontal="center" wrapText="1"/>
      <protection locked="0"/>
    </xf>
    <xf numFmtId="0" fontId="17" fillId="0" borderId="0" xfId="0" applyFont="1" applyFill="1"/>
    <xf numFmtId="0" fontId="17" fillId="0" borderId="0" xfId="0" applyFont="1" applyFill="1" applyAlignment="1">
      <alignment wrapText="1"/>
    </xf>
    <xf numFmtId="165" fontId="6" fillId="3" borderId="10" xfId="3" applyNumberFormat="1" applyFont="1" applyFill="1" applyBorder="1" applyAlignment="1">
      <alignment vertical="center"/>
    </xf>
    <xf numFmtId="165" fontId="6" fillId="0" borderId="76" xfId="3" applyNumberFormat="1" applyFont="1" applyFill="1" applyBorder="1" applyAlignment="1">
      <alignment vertical="center"/>
    </xf>
    <xf numFmtId="165" fontId="7" fillId="0" borderId="16" xfId="3" applyNumberFormat="1" applyFont="1" applyFill="1" applyBorder="1" applyAlignment="1">
      <alignment horizontal="center" vertical="center"/>
    </xf>
    <xf numFmtId="0" fontId="6" fillId="4" borderId="10" xfId="0" applyFont="1" applyFill="1" applyBorder="1" applyAlignment="1">
      <alignment vertic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7" fillId="0" borderId="11" xfId="0" applyFont="1" applyFill="1" applyBorder="1" applyAlignment="1">
      <alignment horizontal="right" vertical="center" indent="1"/>
    </xf>
    <xf numFmtId="0" fontId="7" fillId="0" borderId="10" xfId="0" applyFont="1" applyFill="1" applyBorder="1" applyAlignment="1">
      <alignment horizontal="right" vertical="center" indent="1"/>
    </xf>
    <xf numFmtId="0" fontId="6" fillId="0" borderId="10" xfId="0" applyFont="1" applyFill="1" applyBorder="1" applyAlignment="1">
      <alignment horizontal="left" vertical="center" wrapText="1"/>
    </xf>
    <xf numFmtId="0" fontId="7" fillId="0" borderId="25" xfId="0" applyFont="1" applyFill="1" applyBorder="1" applyAlignment="1">
      <alignment horizontal="center" vertical="center"/>
    </xf>
    <xf numFmtId="0" fontId="7" fillId="0" borderId="28" xfId="0" applyFont="1" applyFill="1" applyBorder="1" applyAlignment="1">
      <alignment horizontal="center" vertical="center"/>
    </xf>
    <xf numFmtId="0" fontId="6" fillId="0" borderId="26" xfId="0" applyFont="1" applyFill="1" applyBorder="1" applyAlignment="1">
      <alignment horizontal="left" vertical="center" wrapText="1"/>
    </xf>
    <xf numFmtId="0" fontId="6" fillId="0" borderId="27" xfId="0" applyFont="1" applyFill="1" applyBorder="1" applyAlignment="1">
      <alignment horizontal="left" vertical="center" wrapText="1"/>
    </xf>
    <xf numFmtId="0" fontId="6" fillId="0" borderId="28" xfId="0" applyFont="1" applyFill="1" applyBorder="1" applyAlignment="1">
      <alignment horizontal="left" vertical="center" wrapText="1"/>
    </xf>
    <xf numFmtId="0" fontId="7" fillId="0" borderId="11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left" vertical="center"/>
    </xf>
    <xf numFmtId="0" fontId="7" fillId="0" borderId="25" xfId="0" applyFont="1" applyFill="1" applyBorder="1" applyAlignment="1">
      <alignment horizontal="right" vertical="center" indent="1"/>
    </xf>
    <xf numFmtId="0" fontId="7" fillId="0" borderId="28" xfId="0" applyFont="1" applyFill="1" applyBorder="1" applyAlignment="1">
      <alignment horizontal="right" vertical="center" indent="1"/>
    </xf>
    <xf numFmtId="0" fontId="17" fillId="0" borderId="66" xfId="0" applyFont="1" applyBorder="1" applyAlignment="1" applyProtection="1">
      <alignment horizontal="center" wrapText="1"/>
      <protection locked="0"/>
    </xf>
    <xf numFmtId="0" fontId="17" fillId="0" borderId="68" xfId="0" applyFont="1" applyBorder="1" applyAlignment="1" applyProtection="1">
      <alignment horizontal="center" wrapText="1"/>
      <protection locked="0"/>
    </xf>
    <xf numFmtId="0" fontId="17" fillId="0" borderId="23" xfId="0" applyFont="1" applyBorder="1" applyAlignment="1" applyProtection="1">
      <alignment horizontal="center" wrapText="1"/>
      <protection locked="0"/>
    </xf>
    <xf numFmtId="0" fontId="17" fillId="0" borderId="41" xfId="0" applyFont="1" applyBorder="1" applyAlignment="1" applyProtection="1">
      <alignment horizontal="center" wrapText="1"/>
      <protection locked="0"/>
    </xf>
    <xf numFmtId="1" fontId="17" fillId="3" borderId="66" xfId="0" applyNumberFormat="1" applyFont="1" applyFill="1" applyBorder="1" applyAlignment="1" applyProtection="1">
      <alignment horizontal="center"/>
      <protection locked="0"/>
    </xf>
    <xf numFmtId="1" fontId="17" fillId="3" borderId="68" xfId="0" applyNumberFormat="1" applyFont="1" applyFill="1" applyBorder="1" applyAlignment="1" applyProtection="1">
      <alignment horizontal="center"/>
      <protection locked="0"/>
    </xf>
    <xf numFmtId="1" fontId="17" fillId="3" borderId="23" xfId="0" applyNumberFormat="1" applyFont="1" applyFill="1" applyBorder="1" applyAlignment="1" applyProtection="1">
      <alignment horizontal="center"/>
      <protection locked="0"/>
    </xf>
    <xf numFmtId="1" fontId="17" fillId="3" borderId="41" xfId="0" applyNumberFormat="1" applyFont="1" applyFill="1" applyBorder="1" applyAlignment="1" applyProtection="1">
      <alignment horizontal="center"/>
      <protection locked="0"/>
    </xf>
    <xf numFmtId="0" fontId="23" fillId="0" borderId="73" xfId="0" applyFont="1" applyBorder="1" applyAlignment="1" applyProtection="1">
      <alignment horizontal="left" wrapText="1"/>
      <protection locked="0"/>
    </xf>
    <xf numFmtId="0" fontId="23" fillId="0" borderId="0" xfId="0" applyFont="1" applyBorder="1" applyAlignment="1" applyProtection="1">
      <alignment horizontal="left" wrapText="1"/>
      <protection locked="0"/>
    </xf>
    <xf numFmtId="0" fontId="20" fillId="0" borderId="0" xfId="0" applyFont="1" applyFill="1" applyAlignment="1">
      <alignment horizontal="left" wrapText="1"/>
    </xf>
    <xf numFmtId="0" fontId="21" fillId="0" borderId="26" xfId="0" applyFont="1" applyBorder="1" applyAlignment="1" applyProtection="1">
      <alignment horizontal="center"/>
      <protection locked="0"/>
    </xf>
    <xf numFmtId="0" fontId="21" fillId="0" borderId="27" xfId="0" applyFont="1" applyBorder="1" applyAlignment="1" applyProtection="1">
      <alignment horizontal="center"/>
      <protection locked="0"/>
    </xf>
    <xf numFmtId="0" fontId="21" fillId="0" borderId="28" xfId="0" applyFont="1" applyBorder="1" applyAlignment="1" applyProtection="1">
      <alignment horizontal="center"/>
      <protection locked="0"/>
    </xf>
    <xf numFmtId="0" fontId="17" fillId="0" borderId="26" xfId="0" applyFont="1" applyBorder="1" applyAlignment="1" applyProtection="1">
      <alignment horizontal="left" wrapText="1"/>
      <protection locked="0"/>
    </xf>
    <xf numFmtId="0" fontId="17" fillId="0" borderId="27" xfId="0" applyFont="1" applyBorder="1" applyAlignment="1" applyProtection="1">
      <alignment horizontal="left" wrapText="1"/>
      <protection locked="0"/>
    </xf>
    <xf numFmtId="0" fontId="17" fillId="0" borderId="28" xfId="0" applyFont="1" applyBorder="1" applyAlignment="1" applyProtection="1">
      <alignment horizontal="left" wrapText="1"/>
      <protection locked="0"/>
    </xf>
    <xf numFmtId="0" fontId="21" fillId="3" borderId="26" xfId="0" applyFont="1" applyFill="1" applyBorder="1" applyAlignment="1" applyProtection="1">
      <alignment horizontal="center"/>
      <protection locked="0"/>
    </xf>
    <xf numFmtId="0" fontId="21" fillId="3" borderId="28" xfId="0" applyFont="1" applyFill="1" applyBorder="1" applyAlignment="1" applyProtection="1">
      <alignment horizontal="center"/>
      <protection locked="0"/>
    </xf>
    <xf numFmtId="0" fontId="17" fillId="3" borderId="26" xfId="0" applyFont="1" applyFill="1" applyBorder="1" applyAlignment="1" applyProtection="1">
      <alignment horizontal="center"/>
      <protection locked="0"/>
    </xf>
    <xf numFmtId="0" fontId="17" fillId="3" borderId="27" xfId="0" applyFont="1" applyFill="1" applyBorder="1" applyAlignment="1" applyProtection="1">
      <alignment horizontal="center"/>
      <protection locked="0"/>
    </xf>
    <xf numFmtId="0" fontId="17" fillId="3" borderId="28" xfId="0" applyFont="1" applyFill="1" applyBorder="1" applyAlignment="1" applyProtection="1">
      <alignment horizontal="center"/>
      <protection locked="0"/>
    </xf>
    <xf numFmtId="0" fontId="23" fillId="0" borderId="26" xfId="0" applyFont="1" applyBorder="1" applyAlignment="1" applyProtection="1">
      <alignment horizontal="left" wrapText="1"/>
      <protection locked="0"/>
    </xf>
    <xf numFmtId="0" fontId="23" fillId="0" borderId="27" xfId="0" applyFont="1" applyBorder="1" applyAlignment="1" applyProtection="1">
      <alignment horizontal="left" wrapText="1"/>
      <protection locked="0"/>
    </xf>
    <xf numFmtId="0" fontId="23" fillId="0" borderId="28" xfId="0" applyFont="1" applyBorder="1" applyAlignment="1" applyProtection="1">
      <alignment horizontal="left" wrapText="1"/>
      <protection locked="0"/>
    </xf>
    <xf numFmtId="0" fontId="17" fillId="3" borderId="66" xfId="0" applyFont="1" applyFill="1" applyBorder="1" applyAlignment="1" applyProtection="1">
      <alignment horizontal="left" wrapText="1"/>
      <protection locked="0"/>
    </xf>
    <xf numFmtId="0" fontId="17" fillId="3" borderId="73" xfId="0" applyFont="1" applyFill="1" applyBorder="1" applyAlignment="1" applyProtection="1">
      <alignment horizontal="left" wrapText="1"/>
      <protection locked="0"/>
    </xf>
    <xf numFmtId="0" fontId="17" fillId="3" borderId="68" xfId="0" applyFont="1" applyFill="1" applyBorder="1" applyAlignment="1" applyProtection="1">
      <alignment horizontal="left" wrapText="1"/>
      <protection locked="0"/>
    </xf>
    <xf numFmtId="0" fontId="17" fillId="3" borderId="23" xfId="0" applyFont="1" applyFill="1" applyBorder="1" applyAlignment="1" applyProtection="1">
      <alignment horizontal="left" wrapText="1"/>
      <protection locked="0"/>
    </xf>
    <xf numFmtId="0" fontId="17" fillId="3" borderId="40" xfId="0" applyFont="1" applyFill="1" applyBorder="1" applyAlignment="1" applyProtection="1">
      <alignment horizontal="left" wrapText="1"/>
      <protection locked="0"/>
    </xf>
    <xf numFmtId="0" fontId="17" fillId="3" borderId="41" xfId="0" applyFont="1" applyFill="1" applyBorder="1" applyAlignment="1" applyProtection="1">
      <alignment horizontal="left" wrapText="1"/>
      <protection locked="0"/>
    </xf>
    <xf numFmtId="14" fontId="17" fillId="3" borderId="66" xfId="0" applyNumberFormat="1" applyFont="1" applyFill="1" applyBorder="1" applyAlignment="1" applyProtection="1">
      <alignment horizontal="center"/>
      <protection locked="0"/>
    </xf>
    <xf numFmtId="14" fontId="17" fillId="3" borderId="68" xfId="0" applyNumberFormat="1" applyFont="1" applyFill="1" applyBorder="1" applyAlignment="1" applyProtection="1">
      <alignment horizontal="center"/>
      <protection locked="0"/>
    </xf>
    <xf numFmtId="14" fontId="17" fillId="3" borderId="23" xfId="0" applyNumberFormat="1" applyFont="1" applyFill="1" applyBorder="1" applyAlignment="1" applyProtection="1">
      <alignment horizontal="center"/>
      <protection locked="0"/>
    </xf>
    <xf numFmtId="14" fontId="17" fillId="3" borderId="41" xfId="0" applyNumberFormat="1" applyFont="1" applyFill="1" applyBorder="1" applyAlignment="1" applyProtection="1">
      <alignment horizontal="center"/>
      <protection locked="0"/>
    </xf>
    <xf numFmtId="0" fontId="18" fillId="9" borderId="73" xfId="0" applyFont="1" applyFill="1" applyBorder="1" applyAlignment="1">
      <alignment horizontal="center"/>
    </xf>
    <xf numFmtId="0" fontId="17" fillId="9" borderId="23" xfId="0" applyFont="1" applyFill="1" applyBorder="1" applyAlignment="1">
      <alignment horizontal="center"/>
    </xf>
    <xf numFmtId="0" fontId="17" fillId="9" borderId="40" xfId="0" applyFont="1" applyFill="1" applyBorder="1" applyAlignment="1">
      <alignment horizontal="center"/>
    </xf>
    <xf numFmtId="0" fontId="17" fillId="9" borderId="41" xfId="0" applyFont="1" applyFill="1" applyBorder="1" applyAlignment="1">
      <alignment horizontal="center"/>
    </xf>
    <xf numFmtId="0" fontId="20" fillId="0" borderId="0" xfId="0" applyFont="1" applyFill="1" applyBorder="1" applyAlignment="1" applyProtection="1">
      <alignment horizontal="left" vertical="center" wrapText="1"/>
      <protection locked="0"/>
    </xf>
    <xf numFmtId="0" fontId="17" fillId="3" borderId="26" xfId="0" applyFont="1" applyFill="1" applyBorder="1" applyAlignment="1" applyProtection="1">
      <alignment horizontal="left"/>
      <protection locked="0"/>
    </xf>
    <xf numFmtId="0" fontId="17" fillId="3" borderId="27" xfId="0" applyFont="1" applyFill="1" applyBorder="1" applyAlignment="1" applyProtection="1">
      <alignment horizontal="left"/>
      <protection locked="0"/>
    </xf>
    <xf numFmtId="0" fontId="17" fillId="3" borderId="28" xfId="0" applyFont="1" applyFill="1" applyBorder="1" applyAlignment="1" applyProtection="1">
      <alignment horizontal="left"/>
      <protection locked="0"/>
    </xf>
    <xf numFmtId="0" fontId="21" fillId="0" borderId="26" xfId="0" applyFont="1" applyBorder="1" applyAlignment="1" applyProtection="1">
      <alignment horizontal="left" wrapText="1"/>
      <protection locked="0"/>
    </xf>
    <xf numFmtId="0" fontId="21" fillId="0" borderId="27" xfId="0" applyFont="1" applyBorder="1" applyAlignment="1" applyProtection="1">
      <alignment horizontal="left" wrapText="1"/>
      <protection locked="0"/>
    </xf>
    <xf numFmtId="0" fontId="21" fillId="0" borderId="28" xfId="0" applyFont="1" applyBorder="1" applyAlignment="1" applyProtection="1">
      <alignment horizontal="left" wrapText="1"/>
      <protection locked="0"/>
    </xf>
    <xf numFmtId="3" fontId="20" fillId="0" borderId="0" xfId="0" applyNumberFormat="1" applyFont="1" applyAlignment="1" applyProtection="1">
      <alignment horizontal="center" vertical="center" wrapText="1"/>
      <protection locked="0"/>
    </xf>
    <xf numFmtId="0" fontId="17" fillId="0" borderId="66" xfId="0" applyFont="1" applyBorder="1" applyAlignment="1" applyProtection="1">
      <alignment horizontal="left" wrapText="1"/>
      <protection locked="0"/>
    </xf>
    <xf numFmtId="0" fontId="17" fillId="0" borderId="68" xfId="0" applyFont="1" applyBorder="1" applyAlignment="1" applyProtection="1">
      <alignment horizontal="left" wrapText="1"/>
      <protection locked="0"/>
    </xf>
    <xf numFmtId="0" fontId="17" fillId="0" borderId="23" xfId="0" applyFont="1" applyBorder="1" applyAlignment="1" applyProtection="1">
      <alignment horizontal="left" wrapText="1"/>
      <protection locked="0"/>
    </xf>
    <xf numFmtId="0" fontId="17" fillId="0" borderId="41" xfId="0" applyFont="1" applyBorder="1" applyAlignment="1" applyProtection="1">
      <alignment horizontal="left" wrapText="1"/>
      <protection locked="0"/>
    </xf>
    <xf numFmtId="0" fontId="17" fillId="0" borderId="0" xfId="0" applyFont="1" applyFill="1" applyBorder="1" applyAlignment="1" applyProtection="1">
      <alignment horizontal="center" wrapText="1"/>
      <protection locked="0"/>
    </xf>
    <xf numFmtId="0" fontId="17" fillId="0" borderId="60" xfId="0" applyFont="1" applyBorder="1" applyAlignment="1" applyProtection="1">
      <alignment horizontal="left" wrapText="1"/>
      <protection locked="0"/>
    </xf>
    <xf numFmtId="0" fontId="17" fillId="0" borderId="0" xfId="0" applyFont="1" applyBorder="1" applyAlignment="1" applyProtection="1">
      <alignment horizontal="left" wrapText="1"/>
      <protection locked="0"/>
    </xf>
    <xf numFmtId="0" fontId="17" fillId="3" borderId="33" xfId="0" applyFont="1" applyFill="1" applyBorder="1" applyAlignment="1" applyProtection="1">
      <alignment horizontal="center"/>
      <protection locked="0"/>
    </xf>
    <xf numFmtId="0" fontId="17" fillId="3" borderId="22" xfId="0" applyFont="1" applyFill="1" applyBorder="1" applyAlignment="1" applyProtection="1">
      <alignment horizontal="center"/>
      <protection locked="0"/>
    </xf>
    <xf numFmtId="0" fontId="7" fillId="0" borderId="27" xfId="0" applyFont="1" applyFill="1" applyBorder="1" applyAlignment="1">
      <alignment horizontal="center" vertical="center"/>
    </xf>
    <xf numFmtId="0" fontId="7" fillId="0" borderId="29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/>
    </xf>
    <xf numFmtId="0" fontId="6" fillId="3" borderId="5" xfId="0" applyFont="1" applyFill="1" applyBorder="1" applyAlignment="1">
      <alignment horizontal="center"/>
    </xf>
    <xf numFmtId="0" fontId="6" fillId="3" borderId="0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7" fillId="0" borderId="12" xfId="0" applyFont="1" applyFill="1" applyBorder="1" applyAlignment="1">
      <alignment horizontal="center" vertical="center"/>
    </xf>
    <xf numFmtId="0" fontId="7" fillId="0" borderId="20" xfId="0" applyFont="1" applyFill="1" applyBorder="1" applyAlignment="1">
      <alignment horizontal="center" vertical="center"/>
    </xf>
    <xf numFmtId="0" fontId="6" fillId="0" borderId="33" xfId="0" applyFont="1" applyFill="1" applyBorder="1" applyAlignment="1">
      <alignment horizontal="left" vertical="center"/>
    </xf>
    <xf numFmtId="0" fontId="6" fillId="0" borderId="27" xfId="0" applyFont="1" applyFill="1" applyBorder="1" applyAlignment="1">
      <alignment horizontal="center" vertical="center" wrapText="1"/>
    </xf>
    <xf numFmtId="0" fontId="6" fillId="0" borderId="29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6" fillId="0" borderId="15" xfId="0" applyFont="1" applyFill="1" applyBorder="1" applyAlignment="1">
      <alignment horizontal="center"/>
    </xf>
    <xf numFmtId="0" fontId="6" fillId="0" borderId="21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center" vertical="center"/>
    </xf>
    <xf numFmtId="0" fontId="6" fillId="0" borderId="59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right"/>
    </xf>
    <xf numFmtId="3" fontId="6" fillId="4" borderId="36" xfId="0" applyNumberFormat="1" applyFont="1" applyFill="1" applyBorder="1" applyAlignment="1">
      <alignment horizontal="center"/>
    </xf>
    <xf numFmtId="3" fontId="6" fillId="4" borderId="38" xfId="0" applyNumberFormat="1" applyFont="1" applyFill="1" applyBorder="1" applyAlignment="1">
      <alignment horizontal="center"/>
    </xf>
    <xf numFmtId="3" fontId="6" fillId="4" borderId="37" xfId="0" applyNumberFormat="1" applyFont="1" applyFill="1" applyBorder="1" applyAlignment="1">
      <alignment horizontal="center"/>
    </xf>
    <xf numFmtId="0" fontId="6" fillId="0" borderId="36" xfId="0" applyFont="1" applyFill="1" applyBorder="1" applyAlignment="1">
      <alignment horizontal="center"/>
    </xf>
    <xf numFmtId="0" fontId="6" fillId="0" borderId="38" xfId="0" applyFont="1" applyFill="1" applyBorder="1" applyAlignment="1">
      <alignment horizontal="center"/>
    </xf>
    <xf numFmtId="0" fontId="6" fillId="0" borderId="37" xfId="0" applyFont="1" applyFill="1" applyBorder="1" applyAlignment="1">
      <alignment horizontal="center"/>
    </xf>
    <xf numFmtId="0" fontId="7" fillId="0" borderId="0" xfId="0" applyFont="1" applyFill="1" applyAlignment="1">
      <alignment horizontal="center"/>
    </xf>
    <xf numFmtId="0" fontId="7" fillId="0" borderId="42" xfId="0" applyFont="1" applyFill="1" applyBorder="1" applyAlignment="1">
      <alignment horizontal="center" vertical="center"/>
    </xf>
    <xf numFmtId="0" fontId="7" fillId="0" borderId="38" xfId="0" applyFont="1" applyFill="1" applyBorder="1" applyAlignment="1">
      <alignment horizontal="center" vertical="center"/>
    </xf>
    <xf numFmtId="0" fontId="7" fillId="0" borderId="39" xfId="0" applyFont="1" applyFill="1" applyBorder="1" applyAlignment="1">
      <alignment horizontal="center" vertical="center"/>
    </xf>
    <xf numFmtId="0" fontId="6" fillId="0" borderId="22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left"/>
    </xf>
    <xf numFmtId="0" fontId="7" fillId="0" borderId="34" xfId="0" applyFont="1" applyFill="1" applyBorder="1" applyAlignment="1">
      <alignment horizontal="center" vertical="center"/>
    </xf>
    <xf numFmtId="0" fontId="7" fillId="0" borderId="35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top"/>
    </xf>
    <xf numFmtId="0" fontId="7" fillId="3" borderId="3" xfId="0" applyFont="1" applyFill="1" applyBorder="1" applyAlignment="1">
      <alignment horizontal="center" vertical="top"/>
    </xf>
    <xf numFmtId="0" fontId="7" fillId="3" borderId="4" xfId="0" applyFont="1" applyFill="1" applyBorder="1" applyAlignment="1">
      <alignment horizontal="center" vertical="top"/>
    </xf>
    <xf numFmtId="0" fontId="7" fillId="0" borderId="17" xfId="0" applyFont="1" applyFill="1" applyBorder="1" applyAlignment="1">
      <alignment horizontal="center" vertical="center"/>
    </xf>
    <xf numFmtId="0" fontId="7" fillId="0" borderId="22" xfId="0" applyFont="1" applyFill="1" applyBorder="1" applyAlignment="1">
      <alignment horizontal="center" vertical="center"/>
    </xf>
    <xf numFmtId="0" fontId="6" fillId="0" borderId="52" xfId="0" applyFont="1" applyFill="1" applyBorder="1" applyAlignment="1">
      <alignment horizontal="center" vertical="center" wrapText="1"/>
    </xf>
    <xf numFmtId="0" fontId="6" fillId="0" borderId="62" xfId="0" applyFont="1" applyFill="1" applyBorder="1" applyAlignment="1">
      <alignment horizontal="center" vertical="center" wrapText="1"/>
    </xf>
    <xf numFmtId="0" fontId="6" fillId="0" borderId="45" xfId="0" applyFont="1" applyFill="1" applyBorder="1" applyAlignment="1">
      <alignment horizontal="center" vertical="center" wrapText="1"/>
    </xf>
    <xf numFmtId="0" fontId="6" fillId="0" borderId="72" xfId="0" applyFont="1" applyFill="1" applyBorder="1" applyAlignment="1">
      <alignment horizontal="center"/>
    </xf>
    <xf numFmtId="0" fontId="6" fillId="0" borderId="62" xfId="0" applyFont="1" applyFill="1" applyBorder="1" applyAlignment="1">
      <alignment horizontal="center"/>
    </xf>
    <xf numFmtId="0" fontId="6" fillId="0" borderId="45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7" fillId="0" borderId="3" xfId="0" applyFont="1" applyFill="1" applyBorder="1" applyAlignment="1">
      <alignment horizontal="center"/>
    </xf>
    <xf numFmtId="0" fontId="6" fillId="3" borderId="3" xfId="0" applyFont="1" applyFill="1" applyBorder="1" applyAlignment="1">
      <alignment horizontal="center"/>
    </xf>
    <xf numFmtId="0" fontId="6" fillId="3" borderId="4" xfId="0" applyFont="1" applyFill="1" applyBorder="1" applyAlignment="1">
      <alignment horizontal="center"/>
    </xf>
    <xf numFmtId="0" fontId="7" fillId="0" borderId="65" xfId="0" applyFont="1" applyFill="1" applyBorder="1" applyAlignment="1">
      <alignment horizontal="right" vertical="center" indent="1"/>
    </xf>
    <xf numFmtId="0" fontId="7" fillId="0" borderId="68" xfId="0" applyFont="1" applyFill="1" applyBorder="1" applyAlignment="1">
      <alignment horizontal="right" vertical="center" indent="1"/>
    </xf>
    <xf numFmtId="0" fontId="6" fillId="0" borderId="10" xfId="0" applyFont="1" applyFill="1" applyBorder="1" applyAlignment="1">
      <alignment horizontal="left" vertical="top" wrapText="1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65" xfId="0" applyFont="1" applyFill="1" applyBorder="1" applyAlignment="1">
      <alignment horizontal="center" vertical="center"/>
    </xf>
    <xf numFmtId="0" fontId="6" fillId="0" borderId="68" xfId="0" applyFont="1" applyFill="1" applyBorder="1" applyAlignment="1">
      <alignment horizontal="center" vertical="center"/>
    </xf>
    <xf numFmtId="0" fontId="6" fillId="0" borderId="20" xfId="0" applyFont="1" applyFill="1" applyBorder="1" applyAlignment="1">
      <alignment horizontal="left" vertical="center"/>
    </xf>
    <xf numFmtId="0" fontId="6" fillId="0" borderId="11" xfId="0" applyFont="1" applyFill="1" applyBorder="1" applyAlignment="1">
      <alignment horizontal="center" vertical="center"/>
    </xf>
    <xf numFmtId="164" fontId="6" fillId="0" borderId="7" xfId="2" applyFont="1" applyFill="1" applyBorder="1" applyAlignment="1">
      <alignment horizontal="center" vertical="center"/>
    </xf>
    <xf numFmtId="164" fontId="6" fillId="0" borderId="8" xfId="2" applyFont="1" applyFill="1" applyBorder="1" applyAlignment="1">
      <alignment horizontal="center" vertical="center"/>
    </xf>
    <xf numFmtId="164" fontId="6" fillId="0" borderId="9" xfId="2" applyFont="1" applyFill="1" applyBorder="1" applyAlignment="1">
      <alignment horizontal="center" vertical="center"/>
    </xf>
    <xf numFmtId="0" fontId="7" fillId="4" borderId="11" xfId="0" applyFont="1" applyFill="1" applyBorder="1" applyAlignment="1">
      <alignment horizontal="center" vertical="center"/>
    </xf>
    <xf numFmtId="0" fontId="7" fillId="4" borderId="10" xfId="0" applyFont="1" applyFill="1" applyBorder="1" applyAlignment="1">
      <alignment horizontal="center" vertical="center"/>
    </xf>
    <xf numFmtId="0" fontId="7" fillId="4" borderId="14" xfId="0" applyFont="1" applyFill="1" applyBorder="1" applyAlignment="1">
      <alignment horizontal="center" vertical="center"/>
    </xf>
    <xf numFmtId="0" fontId="7" fillId="0" borderId="15" xfId="0" applyFont="1" applyFill="1" applyBorder="1" applyAlignment="1">
      <alignment horizontal="center" vertical="center"/>
    </xf>
    <xf numFmtId="0" fontId="7" fillId="0" borderId="21" xfId="0" applyFont="1" applyFill="1" applyBorder="1" applyAlignment="1">
      <alignment horizontal="center" vertical="center"/>
    </xf>
    <xf numFmtId="0" fontId="7" fillId="0" borderId="52" xfId="0" applyFont="1" applyFill="1" applyBorder="1" applyAlignment="1">
      <alignment horizontal="left" vertical="center" wrapText="1"/>
    </xf>
    <xf numFmtId="0" fontId="7" fillId="0" borderId="62" xfId="0" applyFont="1" applyFill="1" applyBorder="1" applyAlignment="1">
      <alignment horizontal="left" vertical="center" wrapText="1"/>
    </xf>
    <xf numFmtId="0" fontId="7" fillId="0" borderId="55" xfId="0" applyFont="1" applyFill="1" applyBorder="1" applyAlignment="1">
      <alignment horizontal="left" vertical="center" wrapText="1"/>
    </xf>
    <xf numFmtId="0" fontId="6" fillId="4" borderId="10" xfId="0" applyFont="1" applyFill="1" applyBorder="1" applyAlignment="1">
      <alignment horizontal="center" vertical="center" wrapText="1"/>
    </xf>
    <xf numFmtId="0" fontId="6" fillId="4" borderId="14" xfId="0" applyFont="1" applyFill="1" applyBorder="1" applyAlignment="1">
      <alignment horizontal="center" vertical="center" wrapText="1"/>
    </xf>
    <xf numFmtId="0" fontId="7" fillId="0" borderId="50" xfId="0" applyFont="1" applyFill="1" applyBorder="1" applyAlignment="1">
      <alignment horizontal="center" vertical="center"/>
    </xf>
    <xf numFmtId="0" fontId="7" fillId="0" borderId="51" xfId="0" applyFont="1" applyFill="1" applyBorder="1" applyAlignment="1">
      <alignment horizontal="center" vertical="center"/>
    </xf>
    <xf numFmtId="0" fontId="6" fillId="0" borderId="51" xfId="0" applyFont="1" applyFill="1" applyBorder="1" applyAlignment="1">
      <alignment horizontal="left" vertical="center" wrapText="1"/>
    </xf>
    <xf numFmtId="0" fontId="6" fillId="0" borderId="21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center"/>
    </xf>
    <xf numFmtId="0" fontId="6" fillId="0" borderId="9" xfId="0" applyFont="1" applyFill="1" applyBorder="1" applyAlignment="1">
      <alignment horizontal="center"/>
    </xf>
    <xf numFmtId="0" fontId="6" fillId="0" borderId="20" xfId="0" applyFont="1" applyFill="1" applyBorder="1" applyAlignment="1">
      <alignment horizontal="left" vertical="center" wrapText="1"/>
    </xf>
    <xf numFmtId="0" fontId="6" fillId="0" borderId="21" xfId="0" applyFont="1" applyFill="1" applyBorder="1" applyAlignment="1">
      <alignment horizontal="left" vertical="center" wrapText="1"/>
    </xf>
    <xf numFmtId="0" fontId="6" fillId="0" borderId="26" xfId="0" applyFont="1" applyFill="1" applyBorder="1" applyAlignment="1">
      <alignment horizontal="center"/>
    </xf>
    <xf numFmtId="0" fontId="6" fillId="0" borderId="27" xfId="0" applyFont="1" applyFill="1" applyBorder="1" applyAlignment="1">
      <alignment horizontal="center"/>
    </xf>
    <xf numFmtId="0" fontId="6" fillId="0" borderId="28" xfId="0" applyFont="1" applyFill="1" applyBorder="1" applyAlignment="1">
      <alignment horizontal="center"/>
    </xf>
    <xf numFmtId="0" fontId="7" fillId="3" borderId="38" xfId="0" applyFont="1" applyFill="1" applyBorder="1" applyAlignment="1">
      <alignment horizontal="center"/>
    </xf>
    <xf numFmtId="3" fontId="6" fillId="0" borderId="36" xfId="0" applyNumberFormat="1" applyFont="1" applyFill="1" applyBorder="1" applyAlignment="1">
      <alignment horizontal="center"/>
    </xf>
    <xf numFmtId="3" fontId="6" fillId="0" borderId="38" xfId="0" applyNumberFormat="1" applyFont="1" applyFill="1" applyBorder="1" applyAlignment="1">
      <alignment horizontal="center"/>
    </xf>
    <xf numFmtId="3" fontId="6" fillId="0" borderId="37" xfId="0" applyNumberFormat="1" applyFont="1" applyFill="1" applyBorder="1" applyAlignment="1">
      <alignment horizontal="center"/>
    </xf>
    <xf numFmtId="0" fontId="7" fillId="0" borderId="0" xfId="0" applyFont="1" applyFill="1" applyAlignment="1">
      <alignment horizontal="center" wrapText="1"/>
    </xf>
    <xf numFmtId="0" fontId="6" fillId="0" borderId="66" xfId="0" applyFont="1" applyFill="1" applyBorder="1" applyAlignment="1">
      <alignment horizontal="center"/>
    </xf>
    <xf numFmtId="0" fontId="6" fillId="0" borderId="73" xfId="0" applyFont="1" applyFill="1" applyBorder="1" applyAlignment="1">
      <alignment horizontal="center"/>
    </xf>
    <xf numFmtId="0" fontId="6" fillId="0" borderId="68" xfId="0" applyFont="1" applyFill="1" applyBorder="1" applyAlignment="1">
      <alignment horizontal="center"/>
    </xf>
    <xf numFmtId="0" fontId="7" fillId="0" borderId="74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30" xfId="0" applyFont="1" applyFill="1" applyBorder="1" applyAlignment="1">
      <alignment horizontal="center" vertical="center"/>
    </xf>
    <xf numFmtId="0" fontId="7" fillId="0" borderId="69" xfId="0" applyFont="1" applyFill="1" applyBorder="1" applyAlignment="1">
      <alignment horizontal="center" vertical="center"/>
    </xf>
    <xf numFmtId="0" fontId="7" fillId="0" borderId="21" xfId="0" applyFont="1" applyFill="1" applyBorder="1" applyAlignment="1">
      <alignment horizontal="left" vertical="center" wrapText="1"/>
    </xf>
    <xf numFmtId="0" fontId="6" fillId="0" borderId="55" xfId="0" applyFont="1" applyFill="1" applyBorder="1" applyAlignment="1">
      <alignment horizontal="center"/>
    </xf>
    <xf numFmtId="0" fontId="6" fillId="0" borderId="26" xfId="0" applyFont="1" applyFill="1" applyBorder="1" applyAlignment="1">
      <alignment horizontal="left" vertical="center"/>
    </xf>
    <xf numFmtId="0" fontId="6" fillId="0" borderId="27" xfId="0" applyFont="1" applyFill="1" applyBorder="1" applyAlignment="1">
      <alignment horizontal="left" vertical="center"/>
    </xf>
    <xf numFmtId="0" fontId="6" fillId="0" borderId="28" xfId="0" applyFont="1" applyFill="1" applyBorder="1" applyAlignment="1">
      <alignment horizontal="left" vertical="center"/>
    </xf>
    <xf numFmtId="0" fontId="6" fillId="0" borderId="26" xfId="0" applyFont="1" applyFill="1" applyBorder="1" applyAlignment="1">
      <alignment vertical="top" wrapText="1"/>
    </xf>
    <xf numFmtId="0" fontId="6" fillId="0" borderId="27" xfId="0" applyFont="1" applyFill="1" applyBorder="1" applyAlignment="1">
      <alignment vertical="top" wrapText="1"/>
    </xf>
    <xf numFmtId="0" fontId="6" fillId="0" borderId="28" xfId="0" applyFont="1" applyFill="1" applyBorder="1" applyAlignment="1">
      <alignment vertical="top" wrapText="1"/>
    </xf>
    <xf numFmtId="0" fontId="6" fillId="0" borderId="21" xfId="0" applyFont="1" applyFill="1" applyBorder="1" applyAlignment="1">
      <alignment horizontal="center" vertical="center" wrapText="1"/>
    </xf>
    <xf numFmtId="0" fontId="7" fillId="0" borderId="67" xfId="0" applyFont="1" applyFill="1" applyBorder="1" applyAlignment="1">
      <alignment horizontal="right" vertical="center" indent="1"/>
    </xf>
    <xf numFmtId="0" fontId="7" fillId="0" borderId="41" xfId="0" applyFont="1" applyFill="1" applyBorder="1" applyAlignment="1">
      <alignment horizontal="right" vertical="center" indent="1"/>
    </xf>
    <xf numFmtId="0" fontId="6" fillId="0" borderId="52" xfId="0" applyFont="1" applyFill="1" applyBorder="1" applyAlignment="1">
      <alignment horizontal="center"/>
    </xf>
    <xf numFmtId="0" fontId="6" fillId="0" borderId="7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6" fillId="0" borderId="64" xfId="0" applyFont="1" applyFill="1" applyBorder="1" applyAlignment="1">
      <alignment horizontal="center" vertical="center"/>
    </xf>
    <xf numFmtId="0" fontId="6" fillId="0" borderId="22" xfId="0" applyFont="1" applyFill="1" applyBorder="1" applyAlignment="1">
      <alignment horizontal="left" vertical="center" wrapText="1"/>
    </xf>
    <xf numFmtId="0" fontId="6" fillId="0" borderId="33" xfId="0" applyFont="1" applyFill="1" applyBorder="1" applyAlignment="1">
      <alignment horizontal="left" vertical="center" wrapText="1"/>
    </xf>
    <xf numFmtId="165" fontId="6" fillId="0" borderId="26" xfId="0" applyNumberFormat="1" applyFont="1" applyFill="1" applyBorder="1" applyAlignment="1">
      <alignment horizontal="center" vertical="center" wrapText="1"/>
    </xf>
    <xf numFmtId="165" fontId="6" fillId="0" borderId="27" xfId="0" applyNumberFormat="1" applyFont="1" applyFill="1" applyBorder="1" applyAlignment="1">
      <alignment horizontal="center" vertical="center" wrapText="1"/>
    </xf>
    <xf numFmtId="165" fontId="6" fillId="0" borderId="29" xfId="0" applyNumberFormat="1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top"/>
    </xf>
    <xf numFmtId="0" fontId="7" fillId="0" borderId="8" xfId="0" applyFont="1" applyFill="1" applyBorder="1" applyAlignment="1">
      <alignment horizontal="center" vertical="top"/>
    </xf>
    <xf numFmtId="49" fontId="7" fillId="0" borderId="34" xfId="0" applyNumberFormat="1" applyFont="1" applyFill="1" applyBorder="1" applyAlignment="1">
      <alignment horizontal="center" vertical="center"/>
    </xf>
    <xf numFmtId="49" fontId="7" fillId="0" borderId="35" xfId="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top"/>
    </xf>
    <xf numFmtId="0" fontId="7" fillId="0" borderId="3" xfId="0" applyFont="1" applyFill="1" applyBorder="1" applyAlignment="1">
      <alignment horizontal="center" vertical="top"/>
    </xf>
    <xf numFmtId="0" fontId="7" fillId="0" borderId="4" xfId="0" applyFont="1" applyFill="1" applyBorder="1" applyAlignment="1">
      <alignment horizontal="center" vertical="top"/>
    </xf>
    <xf numFmtId="165" fontId="6" fillId="0" borderId="42" xfId="3" applyNumberFormat="1" applyFont="1" applyFill="1" applyBorder="1" applyAlignment="1">
      <alignment horizontal="left" vertical="center" wrapText="1"/>
    </xf>
    <xf numFmtId="165" fontId="6" fillId="0" borderId="38" xfId="3" applyNumberFormat="1" applyFont="1" applyFill="1" applyBorder="1" applyAlignment="1">
      <alignment horizontal="left" vertical="center" wrapText="1"/>
    </xf>
    <xf numFmtId="165" fontId="6" fillId="0" borderId="39" xfId="3" applyNumberFormat="1" applyFont="1" applyFill="1" applyBorder="1" applyAlignment="1">
      <alignment horizontal="left" vertical="center" wrapText="1"/>
    </xf>
    <xf numFmtId="0" fontId="7" fillId="0" borderId="36" xfId="0" applyFont="1" applyFill="1" applyBorder="1" applyAlignment="1">
      <alignment horizontal="center"/>
    </xf>
    <xf numFmtId="0" fontId="7" fillId="0" borderId="38" xfId="0" applyFont="1" applyFill="1" applyBorder="1" applyAlignment="1">
      <alignment horizontal="center"/>
    </xf>
    <xf numFmtId="0" fontId="7" fillId="0" borderId="36" xfId="0" applyFont="1" applyFill="1" applyBorder="1" applyAlignment="1">
      <alignment horizontal="center" vertical="center"/>
    </xf>
    <xf numFmtId="0" fontId="7" fillId="0" borderId="37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wrapText="1"/>
    </xf>
    <xf numFmtId="0" fontId="6" fillId="0" borderId="0" xfId="0" applyFont="1" applyFill="1" applyAlignment="1">
      <alignment horizontal="left" vertical="top" wrapText="1"/>
    </xf>
    <xf numFmtId="0" fontId="6" fillId="0" borderId="42" xfId="0" applyFont="1" applyFill="1" applyBorder="1" applyAlignment="1">
      <alignment horizontal="left" vertical="center" wrapText="1"/>
    </xf>
    <xf numFmtId="0" fontId="6" fillId="0" borderId="38" xfId="0" applyFont="1" applyFill="1" applyBorder="1" applyAlignment="1">
      <alignment horizontal="left" vertical="center" wrapText="1"/>
    </xf>
    <xf numFmtId="0" fontId="6" fillId="0" borderId="39" xfId="0" applyFont="1" applyFill="1" applyBorder="1" applyAlignment="1">
      <alignment horizontal="left" vertical="center" wrapText="1"/>
    </xf>
    <xf numFmtId="0" fontId="6" fillId="0" borderId="10" xfId="0" applyFont="1" applyBorder="1" applyAlignment="1">
      <alignment horizontal="left"/>
    </xf>
    <xf numFmtId="0" fontId="7" fillId="0" borderId="0" xfId="0" applyFont="1" applyAlignment="1">
      <alignment horizontal="center"/>
    </xf>
    <xf numFmtId="0" fontId="7" fillId="0" borderId="10" xfId="0" applyFont="1" applyBorder="1" applyAlignment="1">
      <alignment horizontal="left" wrapText="1"/>
    </xf>
    <xf numFmtId="0" fontId="7" fillId="0" borderId="0" xfId="0" applyFont="1" applyBorder="1" applyAlignment="1">
      <alignment horizontal="center"/>
    </xf>
    <xf numFmtId="3" fontId="6" fillId="0" borderId="36" xfId="0" applyNumberFormat="1" applyFont="1" applyBorder="1" applyAlignment="1">
      <alignment horizontal="center"/>
    </xf>
    <xf numFmtId="0" fontId="6" fillId="0" borderId="38" xfId="0" applyFont="1" applyBorder="1" applyAlignment="1">
      <alignment horizontal="center"/>
    </xf>
    <xf numFmtId="0" fontId="6" fillId="0" borderId="37" xfId="0" applyFont="1" applyBorder="1" applyAlignment="1">
      <alignment horizontal="center"/>
    </xf>
    <xf numFmtId="0" fontId="7" fillId="0" borderId="20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left" vertical="center" wrapText="1"/>
    </xf>
    <xf numFmtId="0" fontId="7" fillId="0" borderId="22" xfId="0" applyFont="1" applyBorder="1" applyAlignment="1">
      <alignment horizontal="left" vertical="center" wrapText="1"/>
    </xf>
    <xf numFmtId="0" fontId="7" fillId="0" borderId="21" xfId="0" applyFont="1" applyBorder="1" applyAlignment="1">
      <alignment horizontal="left" wrapText="1"/>
    </xf>
    <xf numFmtId="0" fontId="6" fillId="0" borderId="0" xfId="0" applyFont="1" applyBorder="1" applyAlignment="1">
      <alignment horizontal="center"/>
    </xf>
    <xf numFmtId="0" fontId="6" fillId="0" borderId="0" xfId="0" applyFont="1" applyFill="1" applyBorder="1" applyAlignment="1">
      <alignment horizontal="left" vertical="center" wrapText="1"/>
    </xf>
    <xf numFmtId="0" fontId="6" fillId="0" borderId="10" xfId="0" applyFont="1" applyFill="1" applyBorder="1" applyAlignment="1">
      <alignment horizontal="left"/>
    </xf>
    <xf numFmtId="0" fontId="6" fillId="0" borderId="26" xfId="0" applyFont="1" applyFill="1" applyBorder="1" applyAlignment="1">
      <alignment horizontal="center" vertical="center"/>
    </xf>
    <xf numFmtId="0" fontId="6" fillId="0" borderId="28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/>
    </xf>
    <xf numFmtId="0" fontId="7" fillId="3" borderId="5" xfId="0" applyFont="1" applyFill="1" applyBorder="1" applyAlignment="1">
      <alignment horizontal="center" vertical="top"/>
    </xf>
    <xf numFmtId="0" fontId="7" fillId="3" borderId="0" xfId="0" applyFont="1" applyFill="1" applyBorder="1" applyAlignment="1">
      <alignment horizontal="center" vertical="top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6" fillId="4" borderId="10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left"/>
    </xf>
    <xf numFmtId="0" fontId="6" fillId="4" borderId="74" xfId="0" applyFont="1" applyFill="1" applyBorder="1" applyAlignment="1">
      <alignment horizontal="center" vertical="center"/>
    </xf>
    <xf numFmtId="0" fontId="6" fillId="4" borderId="43" xfId="0" applyFont="1" applyFill="1" applyBorder="1" applyAlignment="1">
      <alignment horizontal="center" vertical="center"/>
    </xf>
    <xf numFmtId="0" fontId="6" fillId="4" borderId="60" xfId="0" applyFont="1" applyFill="1" applyBorder="1" applyAlignment="1">
      <alignment horizontal="center" vertical="center"/>
    </xf>
    <xf numFmtId="0" fontId="6" fillId="4" borderId="59" xfId="0" applyFont="1" applyFill="1" applyBorder="1" applyAlignment="1">
      <alignment horizontal="center" vertical="center"/>
    </xf>
    <xf numFmtId="0" fontId="6" fillId="4" borderId="23" xfId="0" applyFont="1" applyFill="1" applyBorder="1" applyAlignment="1">
      <alignment horizontal="center" vertical="center"/>
    </xf>
    <xf numFmtId="0" fontId="6" fillId="4" borderId="41" xfId="0" applyFont="1" applyFill="1" applyBorder="1" applyAlignment="1">
      <alignment horizontal="center" vertical="center"/>
    </xf>
    <xf numFmtId="0" fontId="7" fillId="0" borderId="70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/>
    </xf>
    <xf numFmtId="0" fontId="6" fillId="4" borderId="26" xfId="0" applyFont="1" applyFill="1" applyBorder="1" applyAlignment="1">
      <alignment horizontal="center" vertical="center"/>
    </xf>
    <xf numFmtId="0" fontId="6" fillId="4" borderId="27" xfId="0" applyFont="1" applyFill="1" applyBorder="1" applyAlignment="1">
      <alignment horizontal="center" vertical="center"/>
    </xf>
    <xf numFmtId="0" fontId="6" fillId="4" borderId="28" xfId="0" applyFont="1" applyFill="1" applyBorder="1" applyAlignment="1">
      <alignment horizontal="center" vertical="center"/>
    </xf>
    <xf numFmtId="0" fontId="7" fillId="0" borderId="36" xfId="0" applyFont="1" applyFill="1" applyBorder="1" applyAlignment="1">
      <alignment horizontal="center" vertical="center" wrapText="1"/>
    </xf>
    <xf numFmtId="0" fontId="7" fillId="0" borderId="37" xfId="0" applyFont="1" applyFill="1" applyBorder="1" applyAlignment="1">
      <alignment horizontal="center" vertical="center" wrapText="1"/>
    </xf>
    <xf numFmtId="0" fontId="6" fillId="0" borderId="27" xfId="0" applyFont="1" applyFill="1" applyBorder="1" applyAlignment="1">
      <alignment horizontal="center" vertical="center"/>
    </xf>
    <xf numFmtId="0" fontId="6" fillId="0" borderId="46" xfId="0" applyFont="1" applyFill="1" applyBorder="1" applyAlignment="1">
      <alignment horizontal="center" vertical="center"/>
    </xf>
    <xf numFmtId="0" fontId="6" fillId="0" borderId="75" xfId="0" applyFont="1" applyFill="1" applyBorder="1" applyAlignment="1">
      <alignment horizontal="center" vertical="center"/>
    </xf>
    <xf numFmtId="0" fontId="6" fillId="0" borderId="71" xfId="0" applyFont="1" applyFill="1" applyBorder="1" applyAlignment="1">
      <alignment horizontal="center" vertical="center"/>
    </xf>
    <xf numFmtId="49" fontId="7" fillId="0" borderId="10" xfId="0" applyNumberFormat="1" applyFont="1" applyFill="1" applyBorder="1" applyAlignment="1">
      <alignment horizontal="center" vertical="center"/>
    </xf>
    <xf numFmtId="0" fontId="7" fillId="3" borderId="36" xfId="0" applyFont="1" applyFill="1" applyBorder="1" applyAlignment="1">
      <alignment horizontal="center"/>
    </xf>
    <xf numFmtId="0" fontId="7" fillId="0" borderId="2" xfId="0" applyFont="1" applyFill="1" applyBorder="1" applyAlignment="1">
      <alignment horizontal="center" vertical="center" wrapText="1"/>
    </xf>
    <xf numFmtId="165" fontId="6" fillId="0" borderId="28" xfId="3" applyNumberFormat="1" applyFont="1" applyFill="1" applyBorder="1" applyAlignment="1">
      <alignment horizontal="center" vertical="center"/>
    </xf>
    <xf numFmtId="165" fontId="6" fillId="0" borderId="10" xfId="3" applyNumberFormat="1" applyFont="1" applyFill="1" applyBorder="1" applyAlignment="1">
      <alignment horizontal="center" vertical="center"/>
    </xf>
    <xf numFmtId="0" fontId="6" fillId="0" borderId="23" xfId="0" applyFont="1" applyFill="1" applyBorder="1" applyAlignment="1">
      <alignment horizontal="center" vertical="center"/>
    </xf>
    <xf numFmtId="0" fontId="6" fillId="0" borderId="40" xfId="0" applyFont="1" applyFill="1" applyBorder="1" applyAlignment="1">
      <alignment horizontal="center" vertical="center"/>
    </xf>
    <xf numFmtId="0" fontId="6" fillId="0" borderId="41" xfId="0" applyFont="1" applyFill="1" applyBorder="1" applyAlignment="1">
      <alignment horizontal="center" vertical="center"/>
    </xf>
    <xf numFmtId="0" fontId="6" fillId="0" borderId="26" xfId="0" applyFont="1" applyFill="1" applyBorder="1" applyAlignment="1">
      <alignment horizontal="left"/>
    </xf>
    <xf numFmtId="0" fontId="6" fillId="0" borderId="27" xfId="0" applyFont="1" applyFill="1" applyBorder="1" applyAlignment="1">
      <alignment horizontal="left"/>
    </xf>
    <xf numFmtId="0" fontId="6" fillId="0" borderId="28" xfId="0" applyFont="1" applyFill="1" applyBorder="1" applyAlignment="1">
      <alignment horizontal="left"/>
    </xf>
    <xf numFmtId="0" fontId="6" fillId="0" borderId="26" xfId="0" applyFont="1" applyFill="1" applyBorder="1" applyAlignment="1">
      <alignment horizontal="left" wrapText="1"/>
    </xf>
    <xf numFmtId="0" fontId="6" fillId="8" borderId="26" xfId="0" applyFont="1" applyFill="1" applyBorder="1" applyAlignment="1">
      <alignment horizontal="center" wrapText="1"/>
    </xf>
    <xf numFmtId="0" fontId="6" fillId="8" borderId="28" xfId="0" applyFont="1" applyFill="1" applyBorder="1" applyAlignment="1">
      <alignment horizontal="center" wrapText="1"/>
    </xf>
    <xf numFmtId="165" fontId="6" fillId="8" borderId="26" xfId="0" applyNumberFormat="1" applyFont="1" applyFill="1" applyBorder="1" applyAlignment="1">
      <alignment horizontal="center" wrapText="1"/>
    </xf>
    <xf numFmtId="0" fontId="6" fillId="8" borderId="27" xfId="0" applyFont="1" applyFill="1" applyBorder="1" applyAlignment="1">
      <alignment horizontal="center" wrapText="1"/>
    </xf>
    <xf numFmtId="9" fontId="6" fillId="0" borderId="26" xfId="0" applyNumberFormat="1" applyFont="1" applyFill="1" applyBorder="1" applyAlignment="1">
      <alignment horizontal="center"/>
    </xf>
    <xf numFmtId="9" fontId="6" fillId="0" borderId="28" xfId="0" applyNumberFormat="1" applyFont="1" applyFill="1" applyBorder="1" applyAlignment="1">
      <alignment horizontal="center"/>
    </xf>
    <xf numFmtId="0" fontId="6" fillId="8" borderId="10" xfId="0" applyFont="1" applyFill="1" applyBorder="1" applyAlignment="1">
      <alignment horizontal="left"/>
    </xf>
    <xf numFmtId="0" fontId="6" fillId="0" borderId="10" xfId="0" applyFont="1" applyFill="1" applyBorder="1" applyAlignment="1">
      <alignment horizontal="center"/>
    </xf>
    <xf numFmtId="165" fontId="6" fillId="0" borderId="10" xfId="3" applyNumberFormat="1" applyFont="1" applyFill="1" applyBorder="1" applyAlignment="1">
      <alignment horizontal="center"/>
    </xf>
    <xf numFmtId="0" fontId="7" fillId="0" borderId="26" xfId="0" applyFont="1" applyFill="1" applyBorder="1" applyAlignment="1">
      <alignment horizontal="center" vertical="center"/>
    </xf>
    <xf numFmtId="0" fontId="6" fillId="0" borderId="26" xfId="0" applyFont="1" applyFill="1" applyBorder="1" applyAlignment="1">
      <alignment horizontal="center" wrapText="1"/>
    </xf>
    <xf numFmtId="0" fontId="6" fillId="0" borderId="28" xfId="0" applyFont="1" applyFill="1" applyBorder="1" applyAlignment="1">
      <alignment horizontal="center" wrapText="1"/>
    </xf>
    <xf numFmtId="0" fontId="6" fillId="0" borderId="27" xfId="0" applyFont="1" applyFill="1" applyBorder="1" applyAlignment="1">
      <alignment horizontal="center" wrapText="1"/>
    </xf>
    <xf numFmtId="0" fontId="6" fillId="0" borderId="10" xfId="0" applyFont="1" applyFill="1" applyBorder="1" applyAlignment="1">
      <alignment horizontal="left" wrapText="1"/>
    </xf>
    <xf numFmtId="0" fontId="7" fillId="3" borderId="10" xfId="0" applyFont="1" applyFill="1" applyBorder="1" applyAlignment="1">
      <alignment horizontal="center" vertical="top"/>
    </xf>
    <xf numFmtId="0" fontId="6" fillId="0" borderId="10" xfId="0" applyFont="1" applyBorder="1" applyAlignment="1">
      <alignment horizontal="left" vertical="center" wrapText="1"/>
    </xf>
    <xf numFmtId="0" fontId="7" fillId="0" borderId="32" xfId="0" applyFont="1" applyBorder="1" applyAlignment="1">
      <alignment horizontal="center" vertical="center" wrapText="1"/>
    </xf>
    <xf numFmtId="0" fontId="7" fillId="0" borderId="48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 wrapText="1"/>
    </xf>
    <xf numFmtId="0" fontId="7" fillId="0" borderId="29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/>
    </xf>
    <xf numFmtId="0" fontId="7" fillId="7" borderId="42" xfId="0" applyFont="1" applyFill="1" applyBorder="1" applyAlignment="1">
      <alignment horizontal="center" vertical="center"/>
    </xf>
    <xf numFmtId="0" fontId="7" fillId="7" borderId="38" xfId="0" applyFont="1" applyFill="1" applyBorder="1" applyAlignment="1">
      <alignment horizontal="center" vertical="center"/>
    </xf>
    <xf numFmtId="0" fontId="7" fillId="7" borderId="37" xfId="0" applyFont="1" applyFill="1" applyBorder="1" applyAlignment="1">
      <alignment horizontal="center" vertical="center"/>
    </xf>
    <xf numFmtId="0" fontId="7" fillId="7" borderId="42" xfId="0" applyFont="1" applyFill="1" applyBorder="1" applyAlignment="1">
      <alignment horizontal="center" vertical="center" wrapText="1"/>
    </xf>
    <xf numFmtId="0" fontId="7" fillId="7" borderId="38" xfId="0" applyFont="1" applyFill="1" applyBorder="1" applyAlignment="1">
      <alignment horizontal="center" vertical="center" wrapText="1"/>
    </xf>
    <xf numFmtId="0" fontId="7" fillId="7" borderId="37" xfId="0" applyFont="1" applyFill="1" applyBorder="1" applyAlignment="1">
      <alignment horizontal="center" vertical="center" wrapText="1"/>
    </xf>
    <xf numFmtId="0" fontId="6" fillId="0" borderId="22" xfId="0" applyFont="1" applyBorder="1" applyAlignment="1">
      <alignment horizontal="left" vertical="center" wrapText="1"/>
    </xf>
    <xf numFmtId="0" fontId="6" fillId="0" borderId="33" xfId="0" applyFont="1" applyBorder="1" applyAlignment="1">
      <alignment horizontal="left"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6" fillId="0" borderId="21" xfId="0" applyFont="1" applyBorder="1" applyAlignment="1">
      <alignment horizontal="left" vertical="center" wrapText="1"/>
    </xf>
    <xf numFmtId="0" fontId="7" fillId="0" borderId="21" xfId="0" applyFont="1" applyBorder="1" applyAlignment="1">
      <alignment horizontal="left" vertical="center" wrapText="1"/>
    </xf>
    <xf numFmtId="0" fontId="10" fillId="0" borderId="46" xfId="0" applyFont="1" applyBorder="1" applyAlignment="1">
      <alignment horizontal="center" vertical="center" wrapText="1"/>
    </xf>
    <xf numFmtId="0" fontId="10" fillId="0" borderId="75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left" wrapText="1"/>
    </xf>
    <xf numFmtId="0" fontId="6" fillId="0" borderId="40" xfId="0" applyFont="1" applyBorder="1" applyAlignment="1">
      <alignment horizontal="left" wrapText="1"/>
    </xf>
    <xf numFmtId="0" fontId="6" fillId="0" borderId="26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6" fillId="4" borderId="10" xfId="0" applyFont="1" applyFill="1" applyBorder="1" applyAlignment="1">
      <alignment horizontal="center" wrapText="1"/>
    </xf>
    <xf numFmtId="0" fontId="6" fillId="4" borderId="21" xfId="0" applyFont="1" applyFill="1" applyBorder="1" applyAlignment="1">
      <alignment horizontal="center" wrapText="1"/>
    </xf>
    <xf numFmtId="0" fontId="10" fillId="0" borderId="32" xfId="0" applyFont="1" applyBorder="1" applyAlignment="1">
      <alignment horizontal="center" vertical="center" wrapText="1"/>
    </xf>
    <xf numFmtId="0" fontId="10" fillId="0" borderId="58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 wrapText="1"/>
    </xf>
    <xf numFmtId="0" fontId="9" fillId="0" borderId="42" xfId="0" applyFont="1" applyBorder="1" applyAlignment="1">
      <alignment horizontal="left" vertical="center" wrapText="1"/>
    </xf>
    <xf numFmtId="0" fontId="9" fillId="0" borderId="38" xfId="0" applyFont="1" applyBorder="1" applyAlignment="1">
      <alignment horizontal="left" vertical="center" wrapText="1"/>
    </xf>
    <xf numFmtId="0" fontId="9" fillId="0" borderId="37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/>
    </xf>
    <xf numFmtId="0" fontId="7" fillId="0" borderId="35" xfId="0" applyFont="1" applyBorder="1" applyAlignment="1">
      <alignment horizontal="center" vertical="center" wrapText="1"/>
    </xf>
    <xf numFmtId="0" fontId="6" fillId="4" borderId="26" xfId="0" applyFont="1" applyFill="1" applyBorder="1" applyAlignment="1">
      <alignment horizontal="left" vertical="center" wrapText="1"/>
    </xf>
    <xf numFmtId="0" fontId="6" fillId="4" borderId="27" xfId="0" applyFont="1" applyFill="1" applyBorder="1" applyAlignment="1">
      <alignment horizontal="left" vertical="center" wrapText="1"/>
    </xf>
    <xf numFmtId="0" fontId="6" fillId="4" borderId="28" xfId="0" applyFont="1" applyFill="1" applyBorder="1" applyAlignment="1">
      <alignment horizontal="left" vertical="center" wrapText="1"/>
    </xf>
    <xf numFmtId="0" fontId="6" fillId="4" borderId="52" xfId="0" applyFont="1" applyFill="1" applyBorder="1" applyAlignment="1">
      <alignment horizontal="left" vertical="center" wrapText="1"/>
    </xf>
    <xf numFmtId="0" fontId="6" fillId="4" borderId="62" xfId="0" applyFont="1" applyFill="1" applyBorder="1" applyAlignment="1">
      <alignment horizontal="left" vertical="center" wrapText="1"/>
    </xf>
    <xf numFmtId="0" fontId="6" fillId="4" borderId="55" xfId="0" applyFont="1" applyFill="1" applyBorder="1" applyAlignment="1">
      <alignment horizontal="left" vertical="center" wrapText="1"/>
    </xf>
    <xf numFmtId="0" fontId="7" fillId="0" borderId="7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3" xfId="0" applyFont="1" applyBorder="1" applyAlignment="1">
      <alignment horizontal="center" vertical="center" wrapText="1"/>
    </xf>
    <xf numFmtId="0" fontId="7" fillId="0" borderId="35" xfId="0" applyFont="1" applyBorder="1" applyAlignment="1">
      <alignment horizontal="left" wrapText="1"/>
    </xf>
    <xf numFmtId="0" fontId="10" fillId="0" borderId="74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7" fillId="0" borderId="42" xfId="0" applyFont="1" applyBorder="1" applyAlignment="1">
      <alignment horizontal="center" vertical="center" wrapText="1"/>
    </xf>
    <xf numFmtId="0" fontId="7" fillId="0" borderId="38" xfId="0" applyFont="1" applyBorder="1" applyAlignment="1">
      <alignment horizontal="center" vertical="center" wrapText="1"/>
    </xf>
    <xf numFmtId="0" fontId="7" fillId="0" borderId="37" xfId="0" applyFont="1" applyBorder="1" applyAlignment="1">
      <alignment horizontal="center" vertical="center" wrapText="1"/>
    </xf>
    <xf numFmtId="0" fontId="6" fillId="4" borderId="26" xfId="0" applyFont="1" applyFill="1" applyBorder="1" applyAlignment="1">
      <alignment horizontal="center" vertical="center" wrapText="1"/>
    </xf>
    <xf numFmtId="0" fontId="6" fillId="4" borderId="27" xfId="0" applyFont="1" applyFill="1" applyBorder="1" applyAlignment="1">
      <alignment horizontal="center" vertical="center" wrapText="1"/>
    </xf>
    <xf numFmtId="0" fontId="6" fillId="4" borderId="28" xfId="0" applyFont="1" applyFill="1" applyBorder="1" applyAlignment="1">
      <alignment horizontal="center" vertical="center" wrapText="1"/>
    </xf>
    <xf numFmtId="0" fontId="6" fillId="4" borderId="52" xfId="0" applyFont="1" applyFill="1" applyBorder="1" applyAlignment="1">
      <alignment horizontal="center" vertical="center" wrapText="1"/>
    </xf>
    <xf numFmtId="0" fontId="6" fillId="4" borderId="62" xfId="0" applyFont="1" applyFill="1" applyBorder="1" applyAlignment="1">
      <alignment horizontal="center" vertical="center" wrapText="1"/>
    </xf>
    <xf numFmtId="0" fontId="6" fillId="4" borderId="55" xfId="0" applyFont="1" applyFill="1" applyBorder="1" applyAlignment="1">
      <alignment horizontal="center" vertical="center" wrapText="1"/>
    </xf>
    <xf numFmtId="0" fontId="6" fillId="0" borderId="25" xfId="0" applyFont="1" applyBorder="1" applyAlignment="1">
      <alignment horizontal="left"/>
    </xf>
    <xf numFmtId="0" fontId="6" fillId="0" borderId="28" xfId="0" applyFont="1" applyBorder="1" applyAlignment="1">
      <alignment horizontal="left"/>
    </xf>
    <xf numFmtId="0" fontId="6" fillId="0" borderId="7" xfId="0" applyFont="1" applyBorder="1" applyAlignment="1">
      <alignment horizontal="right"/>
    </xf>
    <xf numFmtId="0" fontId="6" fillId="0" borderId="64" xfId="0" applyFont="1" applyBorder="1" applyAlignment="1">
      <alignment horizontal="right"/>
    </xf>
    <xf numFmtId="0" fontId="6" fillId="0" borderId="10" xfId="0" applyFont="1" applyBorder="1" applyAlignment="1">
      <alignment horizontal="right"/>
    </xf>
    <xf numFmtId="0" fontId="6" fillId="4" borderId="25" xfId="0" applyFont="1" applyFill="1" applyBorder="1" applyAlignment="1">
      <alignment horizontal="center"/>
    </xf>
    <xf numFmtId="0" fontId="6" fillId="4" borderId="28" xfId="0" applyFont="1" applyFill="1" applyBorder="1" applyAlignment="1">
      <alignment horizontal="center"/>
    </xf>
    <xf numFmtId="0" fontId="8" fillId="0" borderId="4" xfId="0" applyFont="1" applyBorder="1" applyAlignment="1">
      <alignment horizontal="center" vertical="center" wrapText="1"/>
    </xf>
    <xf numFmtId="0" fontId="8" fillId="0" borderId="49" xfId="0" applyFont="1" applyBorder="1" applyAlignment="1">
      <alignment horizontal="center" vertical="center" wrapText="1"/>
    </xf>
    <xf numFmtId="0" fontId="8" fillId="0" borderId="69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8" fillId="0" borderId="74" xfId="0" applyFont="1" applyFill="1" applyBorder="1" applyAlignment="1">
      <alignment horizontal="center" vertical="center" wrapText="1"/>
    </xf>
    <xf numFmtId="0" fontId="8" fillId="0" borderId="23" xfId="0" applyFont="1" applyFill="1" applyBorder="1" applyAlignment="1">
      <alignment horizontal="center" vertical="center" wrapText="1"/>
    </xf>
    <xf numFmtId="0" fontId="8" fillId="0" borderId="32" xfId="0" applyFont="1" applyBorder="1" applyAlignment="1">
      <alignment horizontal="center" vertical="center" wrapText="1"/>
    </xf>
    <xf numFmtId="0" fontId="8" fillId="0" borderId="48" xfId="0" applyFont="1" applyBorder="1" applyAlignment="1">
      <alignment horizontal="center" vertical="center" wrapText="1"/>
    </xf>
    <xf numFmtId="0" fontId="6" fillId="0" borderId="65" xfId="0" applyFont="1" applyBorder="1" applyAlignment="1">
      <alignment horizontal="left"/>
    </xf>
    <xf numFmtId="0" fontId="6" fillId="0" borderId="68" xfId="0" applyFont="1" applyBorder="1" applyAlignment="1">
      <alignment horizontal="left"/>
    </xf>
    <xf numFmtId="0" fontId="6" fillId="0" borderId="25" xfId="0" applyFont="1" applyBorder="1" applyAlignment="1">
      <alignment horizontal="center"/>
    </xf>
    <xf numFmtId="0" fontId="6" fillId="0" borderId="28" xfId="0" applyFont="1" applyBorder="1" applyAlignment="1">
      <alignment horizontal="center"/>
    </xf>
    <xf numFmtId="0" fontId="6" fillId="0" borderId="69" xfId="0" applyFont="1" applyBorder="1" applyAlignment="1">
      <alignment horizontal="center" wrapText="1"/>
    </xf>
    <xf numFmtId="0" fontId="6" fillId="0" borderId="22" xfId="0" applyFont="1" applyBorder="1" applyAlignment="1">
      <alignment horizontal="center" wrapText="1"/>
    </xf>
    <xf numFmtId="0" fontId="6" fillId="0" borderId="0" xfId="0" applyFont="1" applyFill="1" applyAlignment="1">
      <alignment horizontal="left" vertical="center" wrapText="1"/>
    </xf>
    <xf numFmtId="0" fontId="7" fillId="0" borderId="35" xfId="0" applyFont="1" applyBorder="1" applyAlignment="1">
      <alignment horizontal="left" vertical="center" wrapText="1"/>
    </xf>
    <xf numFmtId="0" fontId="7" fillId="0" borderId="42" xfId="0" applyFont="1" applyBorder="1" applyAlignment="1">
      <alignment horizontal="left" vertical="center" wrapText="1"/>
    </xf>
    <xf numFmtId="0" fontId="6" fillId="0" borderId="0" xfId="0" applyFont="1" applyFill="1" applyAlignment="1">
      <alignment horizontal="left"/>
    </xf>
    <xf numFmtId="0" fontId="7" fillId="0" borderId="0" xfId="0" applyFont="1" applyAlignment="1">
      <alignment horizontal="center" wrapText="1"/>
    </xf>
    <xf numFmtId="0" fontId="10" fillId="6" borderId="20" xfId="0" applyFont="1" applyFill="1" applyBorder="1" applyAlignment="1">
      <alignment horizontal="center" vertical="center" wrapText="1"/>
    </xf>
    <xf numFmtId="0" fontId="7" fillId="5" borderId="10" xfId="0" applyFont="1" applyFill="1" applyBorder="1" applyAlignment="1">
      <alignment horizontal="center" vertical="center" wrapText="1"/>
    </xf>
    <xf numFmtId="0" fontId="7" fillId="4" borderId="26" xfId="0" applyFont="1" applyFill="1" applyBorder="1" applyAlignment="1">
      <alignment horizontal="left" vertical="center" wrapText="1"/>
    </xf>
    <xf numFmtId="0" fontId="7" fillId="4" borderId="28" xfId="0" applyFont="1" applyFill="1" applyBorder="1" applyAlignment="1">
      <alignment horizontal="left" vertical="center" wrapText="1"/>
    </xf>
    <xf numFmtId="0" fontId="7" fillId="4" borderId="10" xfId="0" applyFont="1" applyFill="1" applyBorder="1" applyAlignment="1">
      <alignment horizontal="center" vertical="center" wrapText="1"/>
    </xf>
    <xf numFmtId="3" fontId="7" fillId="0" borderId="10" xfId="0" applyNumberFormat="1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10" fillId="6" borderId="74" xfId="0" applyFont="1" applyFill="1" applyBorder="1" applyAlignment="1">
      <alignment horizontal="center" vertical="center" wrapText="1"/>
    </xf>
    <xf numFmtId="0" fontId="10" fillId="6" borderId="23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10" fillId="6" borderId="46" xfId="0" applyFont="1" applyFill="1" applyBorder="1" applyAlignment="1">
      <alignment horizontal="center" vertical="center" wrapText="1"/>
    </xf>
    <xf numFmtId="0" fontId="10" fillId="6" borderId="75" xfId="0" applyFont="1" applyFill="1" applyBorder="1" applyAlignment="1">
      <alignment horizontal="center" vertical="center" wrapText="1"/>
    </xf>
    <xf numFmtId="0" fontId="10" fillId="6" borderId="69" xfId="0" applyFont="1" applyFill="1" applyBorder="1" applyAlignment="1">
      <alignment horizontal="center" vertical="center" wrapText="1"/>
    </xf>
    <xf numFmtId="0" fontId="10" fillId="6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10" fillId="0" borderId="38" xfId="0" applyFont="1" applyBorder="1" applyAlignment="1">
      <alignment horizontal="center" vertical="center" wrapText="1"/>
    </xf>
    <xf numFmtId="0" fontId="10" fillId="0" borderId="37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10" fillId="0" borderId="36" xfId="0" applyFont="1" applyBorder="1" applyAlignment="1">
      <alignment horizontal="center" vertical="center" wrapText="1"/>
    </xf>
    <xf numFmtId="0" fontId="7" fillId="0" borderId="52" xfId="0" applyFont="1" applyBorder="1" applyAlignment="1">
      <alignment horizontal="left" vertical="center" wrapText="1"/>
    </xf>
    <xf numFmtId="0" fontId="7" fillId="0" borderId="62" xfId="0" applyFont="1" applyBorder="1" applyAlignment="1">
      <alignment horizontal="left" vertical="center" wrapText="1"/>
    </xf>
    <xf numFmtId="0" fontId="6" fillId="0" borderId="27" xfId="0" applyFont="1" applyBorder="1" applyAlignment="1">
      <alignment horizontal="left" vertical="center" wrapText="1"/>
    </xf>
    <xf numFmtId="0" fontId="6" fillId="0" borderId="26" xfId="0" applyFont="1" applyBorder="1" applyAlignment="1">
      <alignment horizontal="left"/>
    </xf>
    <xf numFmtId="0" fontId="6" fillId="0" borderId="27" xfId="0" applyFont="1" applyBorder="1" applyAlignment="1">
      <alignment horizontal="left"/>
    </xf>
    <xf numFmtId="0" fontId="7" fillId="0" borderId="36" xfId="0" applyFont="1" applyBorder="1" applyAlignment="1">
      <alignment horizontal="center" vertical="center" wrapText="1"/>
    </xf>
    <xf numFmtId="0" fontId="6" fillId="4" borderId="21" xfId="0" applyFont="1" applyFill="1" applyBorder="1" applyAlignment="1">
      <alignment horizontal="center" vertical="center" wrapText="1"/>
    </xf>
    <xf numFmtId="0" fontId="7" fillId="0" borderId="46" xfId="0" applyFont="1" applyBorder="1" applyAlignment="1">
      <alignment horizontal="center" vertical="center" wrapText="1"/>
    </xf>
    <xf numFmtId="0" fontId="7" fillId="0" borderId="75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/>
    </xf>
    <xf numFmtId="0" fontId="6" fillId="0" borderId="52" xfId="0" applyFont="1" applyBorder="1" applyAlignment="1">
      <alignment horizontal="left" vertical="center" wrapText="1"/>
    </xf>
    <xf numFmtId="0" fontId="6" fillId="0" borderId="62" xfId="0" applyFont="1" applyBorder="1" applyAlignment="1">
      <alignment horizontal="left" vertical="center" wrapText="1"/>
    </xf>
    <xf numFmtId="0" fontId="7" fillId="0" borderId="38" xfId="0" applyFont="1" applyBorder="1" applyAlignment="1">
      <alignment horizontal="left" vertical="center" wrapText="1"/>
    </xf>
    <xf numFmtId="0" fontId="7" fillId="0" borderId="39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 wrapText="1"/>
    </xf>
    <xf numFmtId="0" fontId="6" fillId="0" borderId="18" xfId="0" applyFont="1" applyBorder="1" applyAlignment="1">
      <alignment horizontal="left" vertical="center" wrapText="1"/>
    </xf>
    <xf numFmtId="0" fontId="7" fillId="0" borderId="34" xfId="0" applyFont="1" applyBorder="1" applyAlignment="1">
      <alignment horizontal="left" vertical="center" wrapText="1"/>
    </xf>
    <xf numFmtId="0" fontId="7" fillId="0" borderId="34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left" vertical="center" wrapText="1"/>
    </xf>
    <xf numFmtId="0" fontId="7" fillId="0" borderId="42" xfId="0" applyFont="1" applyBorder="1" applyAlignment="1">
      <alignment horizontal="left" vertical="center"/>
    </xf>
    <xf numFmtId="0" fontId="7" fillId="0" borderId="38" xfId="0" applyFont="1" applyBorder="1" applyAlignment="1">
      <alignment horizontal="left" vertical="center"/>
    </xf>
    <xf numFmtId="0" fontId="6" fillId="0" borderId="0" xfId="0" applyFont="1" applyBorder="1" applyAlignment="1">
      <alignment wrapText="1"/>
    </xf>
    <xf numFmtId="0" fontId="6" fillId="0" borderId="55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/>
    </xf>
    <xf numFmtId="0" fontId="6" fillId="0" borderId="0" xfId="0" applyFont="1" applyBorder="1" applyAlignment="1">
      <alignment horizontal="left" wrapText="1"/>
    </xf>
    <xf numFmtId="0" fontId="7" fillId="0" borderId="71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left" vertical="center" wrapText="1"/>
    </xf>
    <xf numFmtId="0" fontId="6" fillId="4" borderId="22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6" fillId="0" borderId="23" xfId="0" applyFont="1" applyBorder="1" applyAlignment="1">
      <alignment horizontal="left" vertical="center" wrapText="1"/>
    </xf>
    <xf numFmtId="0" fontId="6" fillId="0" borderId="40" xfId="0" applyFont="1" applyBorder="1" applyAlignment="1">
      <alignment horizontal="left" vertical="center" wrapText="1"/>
    </xf>
    <xf numFmtId="0" fontId="6" fillId="0" borderId="41" xfId="0" applyFont="1" applyBorder="1" applyAlignment="1">
      <alignment horizontal="left" vertical="center" wrapText="1"/>
    </xf>
    <xf numFmtId="3" fontId="6" fillId="0" borderId="36" xfId="0" applyNumberFormat="1" applyFont="1" applyBorder="1" applyAlignment="1">
      <alignment horizontal="left"/>
    </xf>
    <xf numFmtId="0" fontId="6" fillId="0" borderId="38" xfId="0" applyFont="1" applyBorder="1" applyAlignment="1">
      <alignment horizontal="left"/>
    </xf>
    <xf numFmtId="0" fontId="6" fillId="0" borderId="37" xfId="0" applyFont="1" applyBorder="1" applyAlignment="1">
      <alignment horizontal="left"/>
    </xf>
    <xf numFmtId="0" fontId="7" fillId="0" borderId="26" xfId="0" applyFont="1" applyBorder="1" applyAlignment="1">
      <alignment horizontal="left" wrapText="1"/>
    </xf>
    <xf numFmtId="0" fontId="7" fillId="0" borderId="27" xfId="0" applyFont="1" applyBorder="1" applyAlignment="1">
      <alignment horizontal="left" wrapText="1"/>
    </xf>
    <xf numFmtId="0" fontId="7" fillId="0" borderId="28" xfId="0" applyFont="1" applyBorder="1" applyAlignment="1">
      <alignment horizontal="left" wrapText="1"/>
    </xf>
    <xf numFmtId="0" fontId="7" fillId="0" borderId="0" xfId="0" applyFont="1" applyBorder="1" applyAlignment="1">
      <alignment horizontal="center" wrapText="1"/>
    </xf>
    <xf numFmtId="0" fontId="7" fillId="0" borderId="22" xfId="0" applyFont="1" applyBorder="1" applyAlignment="1">
      <alignment horizontal="left" wrapText="1"/>
    </xf>
    <xf numFmtId="0" fontId="7" fillId="0" borderId="69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7" fillId="0" borderId="26" xfId="0" applyFont="1" applyBorder="1" applyAlignment="1">
      <alignment horizontal="left" vertical="top" wrapText="1"/>
    </xf>
    <xf numFmtId="0" fontId="7" fillId="0" borderId="27" xfId="0" applyFont="1" applyBorder="1" applyAlignment="1">
      <alignment horizontal="left" vertical="top" wrapText="1"/>
    </xf>
    <xf numFmtId="0" fontId="16" fillId="0" borderId="0" xfId="0" applyFont="1" applyAlignment="1">
      <alignment horizontal="center" wrapText="1"/>
    </xf>
    <xf numFmtId="0" fontId="0" fillId="0" borderId="33" xfId="0" applyBorder="1" applyAlignment="1">
      <alignment horizontal="center" vertical="top" wrapText="1"/>
    </xf>
    <xf numFmtId="0" fontId="0" fillId="0" borderId="54" xfId="0" applyBorder="1" applyAlignment="1">
      <alignment horizontal="center" vertical="top" wrapText="1"/>
    </xf>
    <xf numFmtId="0" fontId="0" fillId="0" borderId="22" xfId="0" applyBorder="1" applyAlignment="1">
      <alignment horizontal="center" vertical="top" wrapText="1"/>
    </xf>
    <xf numFmtId="0" fontId="7" fillId="0" borderId="27" xfId="0" applyFont="1" applyBorder="1" applyAlignment="1">
      <alignment horizontal="right"/>
    </xf>
    <xf numFmtId="0" fontId="7" fillId="0" borderId="28" xfId="0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0" fontId="7" fillId="0" borderId="26" xfId="0" applyFont="1" applyBorder="1" applyAlignment="1">
      <alignment horizontal="left" vertical="center" wrapText="1"/>
    </xf>
    <xf numFmtId="0" fontId="7" fillId="0" borderId="27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wrapText="1"/>
    </xf>
    <xf numFmtId="0" fontId="7" fillId="0" borderId="55" xfId="0" applyFont="1" applyBorder="1" applyAlignment="1">
      <alignment horizontal="left" vertical="center" wrapText="1"/>
    </xf>
    <xf numFmtId="0" fontId="7" fillId="0" borderId="21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39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6" fillId="0" borderId="0" xfId="0" applyFont="1" applyAlignment="1">
      <alignment horizontal="right"/>
    </xf>
    <xf numFmtId="0" fontId="7" fillId="0" borderId="33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/>
    </xf>
    <xf numFmtId="0" fontId="6" fillId="0" borderId="1" xfId="0" applyFont="1" applyBorder="1" applyAlignment="1">
      <alignment wrapText="1"/>
    </xf>
    <xf numFmtId="0" fontId="7" fillId="0" borderId="66" xfId="0" applyFont="1" applyBorder="1" applyAlignment="1">
      <alignment horizontal="center" vertical="center" wrapText="1"/>
    </xf>
    <xf numFmtId="0" fontId="7" fillId="0" borderId="73" xfId="0" applyFont="1" applyBorder="1" applyAlignment="1">
      <alignment horizontal="center" vertical="center" wrapText="1"/>
    </xf>
    <xf numFmtId="0" fontId="7" fillId="0" borderId="68" xfId="0" applyFont="1" applyBorder="1" applyAlignment="1">
      <alignment horizontal="center" vertical="center" wrapText="1"/>
    </xf>
    <xf numFmtId="0" fontId="6" fillId="0" borderId="66" xfId="0" applyFont="1" applyBorder="1" applyAlignment="1">
      <alignment horizontal="center" vertical="center" wrapText="1"/>
    </xf>
    <xf numFmtId="0" fontId="6" fillId="0" borderId="73" xfId="0" applyFont="1" applyBorder="1" applyAlignment="1">
      <alignment horizontal="center" vertical="center" wrapText="1"/>
    </xf>
    <xf numFmtId="0" fontId="6" fillId="0" borderId="68" xfId="0" applyFont="1" applyBorder="1" applyAlignment="1">
      <alignment horizontal="center" vertical="center" wrapText="1"/>
    </xf>
    <xf numFmtId="0" fontId="7" fillId="0" borderId="42" xfId="0" applyFont="1" applyFill="1" applyBorder="1" applyAlignment="1">
      <alignment horizontal="left" vertical="center" wrapText="1"/>
    </xf>
    <xf numFmtId="0" fontId="7" fillId="0" borderId="38" xfId="0" applyFont="1" applyFill="1" applyBorder="1" applyAlignment="1">
      <alignment horizontal="left" vertical="center" wrapText="1"/>
    </xf>
    <xf numFmtId="0" fontId="7" fillId="0" borderId="39" xfId="0" applyFont="1" applyFill="1" applyBorder="1" applyAlignment="1">
      <alignment horizontal="left" vertical="center" wrapText="1"/>
    </xf>
    <xf numFmtId="0" fontId="6" fillId="5" borderId="18" xfId="0" applyFont="1" applyFill="1" applyBorder="1" applyAlignment="1">
      <alignment horizontal="center" vertical="center" wrapText="1"/>
    </xf>
    <xf numFmtId="0" fontId="6" fillId="5" borderId="17" xfId="0" applyFont="1" applyFill="1" applyBorder="1" applyAlignment="1">
      <alignment horizontal="center" vertical="center" wrapText="1"/>
    </xf>
    <xf numFmtId="0" fontId="7" fillId="4" borderId="22" xfId="0" applyFont="1" applyFill="1" applyBorder="1" applyAlignment="1">
      <alignment horizontal="center" vertical="center" wrapText="1"/>
    </xf>
    <xf numFmtId="0" fontId="7" fillId="5" borderId="46" xfId="0" applyFont="1" applyFill="1" applyBorder="1" applyAlignment="1">
      <alignment horizontal="center" vertical="center" wrapText="1"/>
    </xf>
    <xf numFmtId="0" fontId="7" fillId="5" borderId="75" xfId="0" applyFont="1" applyFill="1" applyBorder="1" applyAlignment="1">
      <alignment horizontal="center" vertical="center" wrapText="1"/>
    </xf>
    <xf numFmtId="0" fontId="7" fillId="5" borderId="44" xfId="0" applyFont="1" applyFill="1" applyBorder="1" applyAlignment="1">
      <alignment horizontal="center" vertical="center" wrapText="1"/>
    </xf>
    <xf numFmtId="0" fontId="7" fillId="5" borderId="66" xfId="0" applyFont="1" applyFill="1" applyBorder="1" applyAlignment="1">
      <alignment horizontal="center" vertical="center" wrapText="1"/>
    </xf>
    <xf numFmtId="0" fontId="7" fillId="5" borderId="23" xfId="0" applyFont="1" applyFill="1" applyBorder="1" applyAlignment="1">
      <alignment horizontal="center" vertical="center" wrapText="1"/>
    </xf>
    <xf numFmtId="0" fontId="7" fillId="5" borderId="33" xfId="0" applyFont="1" applyFill="1" applyBorder="1" applyAlignment="1">
      <alignment horizontal="center" vertical="center" wrapText="1"/>
    </xf>
    <xf numFmtId="0" fontId="7" fillId="5" borderId="22" xfId="0" applyFont="1" applyFill="1" applyBorder="1" applyAlignment="1">
      <alignment horizontal="center" vertical="center" wrapText="1"/>
    </xf>
    <xf numFmtId="0" fontId="9" fillId="0" borderId="26" xfId="0" applyFont="1" applyFill="1" applyBorder="1" applyAlignment="1">
      <alignment horizontal="left" vertical="center" wrapText="1"/>
    </xf>
    <xf numFmtId="0" fontId="9" fillId="0" borderId="27" xfId="0" applyFont="1" applyFill="1" applyBorder="1" applyAlignment="1">
      <alignment horizontal="left" vertical="center" wrapText="1"/>
    </xf>
    <xf numFmtId="0" fontId="9" fillId="0" borderId="28" xfId="0" applyFont="1" applyFill="1" applyBorder="1" applyAlignment="1">
      <alignment horizontal="left" vertical="center" wrapText="1"/>
    </xf>
    <xf numFmtId="0" fontId="10" fillId="6" borderId="3" xfId="0" applyFont="1" applyFill="1" applyBorder="1" applyAlignment="1">
      <alignment horizontal="center" vertical="center" wrapText="1"/>
    </xf>
    <xf numFmtId="0" fontId="10" fillId="6" borderId="4" xfId="0" applyFont="1" applyFill="1" applyBorder="1" applyAlignment="1">
      <alignment horizontal="center" vertical="center" wrapText="1"/>
    </xf>
    <xf numFmtId="0" fontId="6" fillId="0" borderId="26" xfId="0" applyFont="1" applyBorder="1" applyAlignment="1">
      <alignment horizontal="center" wrapText="1"/>
    </xf>
    <xf numFmtId="0" fontId="6" fillId="0" borderId="27" xfId="0" applyFont="1" applyBorder="1" applyAlignment="1">
      <alignment horizontal="center" wrapText="1"/>
    </xf>
    <xf numFmtId="0" fontId="6" fillId="0" borderId="28" xfId="0" applyFont="1" applyBorder="1" applyAlignment="1">
      <alignment horizontal="center" wrapText="1"/>
    </xf>
    <xf numFmtId="0" fontId="6" fillId="0" borderId="21" xfId="0" applyFont="1" applyBorder="1" applyAlignment="1">
      <alignment horizontal="left"/>
    </xf>
    <xf numFmtId="0" fontId="7" fillId="0" borderId="70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 wrapText="1"/>
    </xf>
    <xf numFmtId="0" fontId="7" fillId="0" borderId="40" xfId="0" applyFont="1" applyBorder="1" applyAlignment="1">
      <alignment horizontal="center" vertical="center" wrapText="1"/>
    </xf>
    <xf numFmtId="0" fontId="7" fillId="0" borderId="41" xfId="0" applyFont="1" applyBorder="1" applyAlignment="1">
      <alignment horizontal="center" vertical="center" wrapText="1"/>
    </xf>
    <xf numFmtId="0" fontId="6" fillId="0" borderId="43" xfId="0" applyFont="1" applyBorder="1" applyAlignment="1">
      <alignment horizontal="center" vertical="center" wrapText="1"/>
    </xf>
    <xf numFmtId="0" fontId="6" fillId="0" borderId="41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wrapText="1"/>
    </xf>
    <xf numFmtId="0" fontId="7" fillId="0" borderId="10" xfId="0" applyFont="1" applyBorder="1" applyAlignment="1">
      <alignment horizontal="left"/>
    </xf>
  </cellXfs>
  <cellStyles count="4">
    <cellStyle name="Гиперссылка" xfId="1" builtinId="8"/>
    <cellStyle name="Денежный" xfId="2" builtinId="4"/>
    <cellStyle name="Обычный" xfId="0" builtinId="0"/>
    <cellStyle name="Финансовый" xfId="3" builtinId="3"/>
  </cellStyles>
  <dxfs count="0"/>
  <tableStyles count="0" defaultTableStyle="TableStyleMedium2" defaultPivotStyle="PivotStyleLight16"/>
  <colors>
    <mruColors>
      <color rgb="FFFFFFCC"/>
      <color rgb="FFCCFFCC"/>
      <color rgb="FF99FF99"/>
      <color rgb="FF66FF99"/>
      <color rgb="FFFFCC66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68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61" Type="http://schemas.openxmlformats.org/officeDocument/2006/relationships/worksheet" Target="worksheets/sheet6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calcChain" Target="calcChain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styles" Target="style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236220</xdr:colOff>
      <xdr:row>170</xdr:row>
      <xdr:rowOff>0</xdr:rowOff>
    </xdr:from>
    <xdr:to>
      <xdr:col>14</xdr:col>
      <xdr:colOff>129540</xdr:colOff>
      <xdr:row>181</xdr:row>
      <xdr:rowOff>30480</xdr:rowOff>
    </xdr:to>
    <xdr:sp macro="" textlink="">
      <xdr:nvSpPr>
        <xdr:cNvPr id="2" name="Овал 1"/>
        <xdr:cNvSpPr/>
      </xdr:nvSpPr>
      <xdr:spPr>
        <a:xfrm>
          <a:off x="5311140" y="45247560"/>
          <a:ext cx="2156460" cy="2103120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ru-RU"/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0"/>
  <sheetViews>
    <sheetView workbookViewId="0">
      <selection activeCell="K10" sqref="K10"/>
    </sheetView>
  </sheetViews>
  <sheetFormatPr defaultRowHeight="12.75" x14ac:dyDescent="0.2"/>
  <sheetData>
    <row r="3" spans="1:15" ht="12.75" customHeight="1" x14ac:dyDescent="0.25">
      <c r="A3" s="2"/>
      <c r="B3" s="555" t="s">
        <v>70</v>
      </c>
      <c r="C3" s="555"/>
      <c r="D3" s="555"/>
      <c r="E3" s="555"/>
      <c r="F3" s="555"/>
      <c r="G3" s="2"/>
      <c r="H3" s="2"/>
    </row>
    <row r="4" spans="1:15" x14ac:dyDescent="0.2">
      <c r="A4" s="3"/>
      <c r="B4" s="3"/>
      <c r="C4" s="3"/>
      <c r="D4" s="3"/>
      <c r="E4" s="3"/>
      <c r="F4" s="3"/>
      <c r="G4" s="3"/>
      <c r="H4" s="3"/>
    </row>
    <row r="5" spans="1:15" ht="12.75" customHeight="1" x14ac:dyDescent="0.25">
      <c r="A5" s="2"/>
      <c r="B5" s="558" t="s">
        <v>1229</v>
      </c>
      <c r="C5" s="558"/>
      <c r="D5" s="558"/>
      <c r="E5" s="558"/>
      <c r="F5" s="558"/>
      <c r="G5" s="558"/>
      <c r="H5" s="558"/>
      <c r="I5" s="558"/>
      <c r="J5" s="558"/>
      <c r="K5" s="558"/>
      <c r="L5" s="558"/>
      <c r="M5" s="558"/>
      <c r="N5" s="558"/>
      <c r="O5" s="558"/>
    </row>
    <row r="6" spans="1:15" ht="75" customHeight="1" x14ac:dyDescent="0.25">
      <c r="A6" s="2"/>
      <c r="B6" s="556" t="s">
        <v>1230</v>
      </c>
      <c r="C6" s="556"/>
      <c r="D6" s="556"/>
      <c r="E6" s="556"/>
      <c r="F6" s="556"/>
      <c r="G6" s="556"/>
      <c r="H6" s="556"/>
      <c r="I6" s="556"/>
      <c r="J6" s="556"/>
      <c r="K6" s="556"/>
      <c r="L6" s="556"/>
      <c r="M6" s="556"/>
      <c r="N6" s="556"/>
      <c r="O6" s="556"/>
    </row>
    <row r="7" spans="1:15" ht="82.5" customHeight="1" x14ac:dyDescent="0.2">
      <c r="B7" s="556" t="s">
        <v>730</v>
      </c>
      <c r="C7" s="556"/>
      <c r="D7" s="556"/>
      <c r="E7" s="556"/>
      <c r="F7" s="556"/>
      <c r="G7" s="556"/>
      <c r="H7" s="556"/>
      <c r="I7" s="556"/>
      <c r="J7" s="556"/>
      <c r="K7" s="556"/>
      <c r="L7" s="556"/>
      <c r="M7" s="556"/>
      <c r="N7" s="556"/>
      <c r="O7" s="556"/>
    </row>
    <row r="8" spans="1:15" ht="12.75" customHeight="1" x14ac:dyDescent="0.25">
      <c r="A8" s="4"/>
      <c r="B8" s="557"/>
      <c r="C8" s="557"/>
      <c r="D8" s="557"/>
      <c r="E8" s="557"/>
      <c r="F8" s="557"/>
      <c r="G8" s="557"/>
      <c r="H8" s="557"/>
      <c r="I8" s="557"/>
      <c r="J8" s="557"/>
      <c r="K8" s="557"/>
      <c r="L8" s="557"/>
      <c r="M8" s="557"/>
      <c r="N8" s="557"/>
      <c r="O8" s="557"/>
    </row>
    <row r="9" spans="1:15" ht="12.75" customHeight="1" x14ac:dyDescent="0.25">
      <c r="A9" s="4"/>
      <c r="B9" s="4"/>
      <c r="C9" s="4"/>
      <c r="D9" s="4"/>
      <c r="E9" s="4"/>
      <c r="F9" s="4"/>
      <c r="G9" s="4"/>
      <c r="H9" s="4"/>
    </row>
    <row r="10" spans="1:15" ht="15.75" x14ac:dyDescent="0.25">
      <c r="B10" s="1"/>
    </row>
  </sheetData>
  <mergeCells count="5">
    <mergeCell ref="B3:F3"/>
    <mergeCell ref="B6:O6"/>
    <mergeCell ref="B7:O7"/>
    <mergeCell ref="B8:O8"/>
    <mergeCell ref="B5:O5"/>
  </mergeCells>
  <phoneticPr fontId="2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P192"/>
  <sheetViews>
    <sheetView tabSelected="1" zoomScaleNormal="100" workbookViewId="0">
      <selection activeCell="P1" sqref="P1"/>
    </sheetView>
  </sheetViews>
  <sheetFormatPr defaultColWidth="9.140625" defaultRowHeight="15" x14ac:dyDescent="0.25"/>
  <cols>
    <col min="1" max="1" width="4.85546875" style="6" customWidth="1"/>
    <col min="2" max="2" width="12.42578125" style="6" customWidth="1"/>
    <col min="3" max="3" width="9.85546875" style="6" customWidth="1"/>
    <col min="4" max="4" width="9.140625" style="6"/>
    <col min="5" max="5" width="5.85546875" style="6" customWidth="1"/>
    <col min="6" max="6" width="6.5703125" style="6" customWidth="1"/>
    <col min="7" max="7" width="4.5703125" style="6" customWidth="1"/>
    <col min="8" max="9" width="10.28515625" style="6" customWidth="1"/>
    <col min="10" max="10" width="8.42578125" style="6" customWidth="1"/>
    <col min="11" max="11" width="7.42578125" style="6" customWidth="1"/>
    <col min="12" max="12" width="6" style="6" customWidth="1"/>
    <col min="13" max="14" width="5.5703125" style="6" customWidth="1"/>
    <col min="15" max="15" width="23.42578125" style="6" customWidth="1"/>
    <col min="16" max="16" width="14.85546875" style="6" customWidth="1"/>
    <col min="17" max="16384" width="9.140625" style="6"/>
  </cols>
  <sheetData>
    <row r="2" spans="1:15" x14ac:dyDescent="0.25">
      <c r="M2" s="647" t="s">
        <v>315</v>
      </c>
      <c r="N2" s="647"/>
      <c r="O2" s="647"/>
    </row>
    <row r="4" spans="1:15" x14ac:dyDescent="0.25">
      <c r="A4" s="654" t="s">
        <v>417</v>
      </c>
      <c r="B4" s="654"/>
      <c r="C4" s="654"/>
      <c r="D4" s="654"/>
      <c r="E4" s="654"/>
      <c r="F4" s="654"/>
      <c r="G4" s="654"/>
      <c r="H4" s="654"/>
      <c r="I4" s="654"/>
      <c r="J4" s="654"/>
      <c r="K4" s="654"/>
      <c r="L4" s="654"/>
      <c r="M4" s="654"/>
      <c r="N4" s="654"/>
      <c r="O4" s="654"/>
    </row>
    <row r="5" spans="1:15" ht="15.75" thickBot="1" x14ac:dyDescent="0.3"/>
    <row r="6" spans="1:15" x14ac:dyDescent="0.25">
      <c r="A6" s="171"/>
      <c r="B6" s="630" t="s">
        <v>98</v>
      </c>
      <c r="C6" s="630"/>
      <c r="D6" s="630"/>
      <c r="E6" s="630"/>
      <c r="F6" s="630"/>
      <c r="G6" s="630"/>
      <c r="H6" s="630"/>
      <c r="I6" s="630"/>
      <c r="J6" s="630"/>
      <c r="K6" s="630"/>
      <c r="L6" s="172"/>
      <c r="M6" s="172"/>
      <c r="N6" s="172"/>
      <c r="O6" s="173"/>
    </row>
    <row r="7" spans="1:15" ht="15.75" thickBot="1" x14ac:dyDescent="0.3">
      <c r="A7" s="10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5"/>
    </row>
    <row r="8" spans="1:15" ht="15.75" thickBot="1" x14ac:dyDescent="0.3">
      <c r="A8" s="10">
        <v>1</v>
      </c>
      <c r="B8" s="11" t="s">
        <v>99</v>
      </c>
      <c r="C8" s="648">
        <v>222222222222</v>
      </c>
      <c r="D8" s="649"/>
      <c r="E8" s="649"/>
      <c r="F8" s="650"/>
      <c r="G8" s="11"/>
      <c r="H8" s="11"/>
      <c r="I8" s="11"/>
      <c r="J8" s="11"/>
      <c r="K8" s="11"/>
      <c r="L8" s="11"/>
      <c r="M8" s="11"/>
      <c r="N8" s="11"/>
      <c r="O8" s="5"/>
    </row>
    <row r="9" spans="1:15" ht="15.75" thickBot="1" x14ac:dyDescent="0.3">
      <c r="A9" s="10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5"/>
    </row>
    <row r="10" spans="1:15" ht="15.75" thickBot="1" x14ac:dyDescent="0.3">
      <c r="A10" s="10">
        <v>2</v>
      </c>
      <c r="B10" s="11" t="s">
        <v>100</v>
      </c>
      <c r="C10" s="11"/>
      <c r="D10" s="11"/>
      <c r="E10" s="11"/>
      <c r="F10" s="11"/>
      <c r="G10" s="11"/>
      <c r="H10" s="11"/>
      <c r="I10" s="11"/>
      <c r="J10" s="11"/>
      <c r="K10" s="425">
        <v>2021</v>
      </c>
      <c r="L10" s="11"/>
      <c r="M10" s="11"/>
      <c r="N10" s="11"/>
      <c r="O10" s="5"/>
    </row>
    <row r="11" spans="1:15" ht="15.75" thickBot="1" x14ac:dyDescent="0.3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5"/>
    </row>
    <row r="12" spans="1:15" ht="15.75" thickBot="1" x14ac:dyDescent="0.3">
      <c r="A12" s="10">
        <v>3</v>
      </c>
      <c r="B12" s="11" t="s">
        <v>101</v>
      </c>
      <c r="C12" s="11"/>
      <c r="D12" s="11"/>
      <c r="E12" s="11"/>
      <c r="F12" s="651"/>
      <c r="G12" s="652"/>
      <c r="H12" s="652"/>
      <c r="I12" s="652"/>
      <c r="J12" s="652"/>
      <c r="K12" s="652"/>
      <c r="L12" s="653"/>
      <c r="M12" s="11"/>
      <c r="N12" s="11"/>
      <c r="O12" s="5"/>
    </row>
    <row r="13" spans="1:15" ht="15.75" thickBot="1" x14ac:dyDescent="0.3">
      <c r="A13" s="10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5"/>
    </row>
    <row r="14" spans="1:15" ht="15.75" thickBot="1" x14ac:dyDescent="0.3">
      <c r="A14" s="10">
        <v>4</v>
      </c>
      <c r="B14" s="11" t="s">
        <v>102</v>
      </c>
      <c r="C14" s="11"/>
      <c r="D14" s="640" t="s">
        <v>103</v>
      </c>
      <c r="E14" s="640"/>
      <c r="F14" s="12"/>
      <c r="G14" s="11"/>
      <c r="H14" s="11" t="s">
        <v>104</v>
      </c>
      <c r="I14" s="12"/>
      <c r="J14" s="11" t="s">
        <v>105</v>
      </c>
      <c r="K14" s="11"/>
      <c r="L14" s="12"/>
      <c r="M14" s="11"/>
      <c r="N14" s="11"/>
      <c r="O14" s="5"/>
    </row>
    <row r="15" spans="1:15" ht="15.75" thickBot="1" x14ac:dyDescent="0.3">
      <c r="A15" s="10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5"/>
    </row>
    <row r="16" spans="1:15" ht="14.25" customHeight="1" thickBot="1" x14ac:dyDescent="0.3">
      <c r="A16" s="10"/>
      <c r="B16" s="11" t="s">
        <v>106</v>
      </c>
      <c r="C16" s="110"/>
      <c r="D16" s="110"/>
      <c r="E16" s="120"/>
      <c r="F16" s="12"/>
      <c r="G16" s="11"/>
      <c r="H16" s="646" t="s">
        <v>107</v>
      </c>
      <c r="I16" s="646"/>
      <c r="J16" s="12"/>
      <c r="K16" s="11"/>
      <c r="L16" s="11"/>
      <c r="M16" s="11"/>
      <c r="N16" s="11"/>
      <c r="O16" s="5"/>
    </row>
    <row r="17" spans="1:15" ht="15.75" thickBot="1" x14ac:dyDescent="0.3">
      <c r="A17" s="10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5"/>
    </row>
    <row r="18" spans="1:15" ht="15.75" thickBot="1" x14ac:dyDescent="0.3">
      <c r="A18" s="10">
        <v>5</v>
      </c>
      <c r="B18" s="11" t="s">
        <v>108</v>
      </c>
      <c r="C18" s="11"/>
      <c r="D18" s="11"/>
      <c r="E18" s="659" t="s">
        <v>252</v>
      </c>
      <c r="F18" s="659"/>
      <c r="G18" s="651"/>
      <c r="H18" s="652"/>
      <c r="I18" s="652"/>
      <c r="J18" s="653"/>
      <c r="K18" s="14" t="s">
        <v>253</v>
      </c>
      <c r="L18" s="651"/>
      <c r="M18" s="652"/>
      <c r="N18" s="653"/>
      <c r="O18" s="5"/>
    </row>
    <row r="19" spans="1:15" x14ac:dyDescent="0.25">
      <c r="A19" s="10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5"/>
    </row>
    <row r="20" spans="1:15" ht="15.75" thickBot="1" x14ac:dyDescent="0.3">
      <c r="A20" s="10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26"/>
    </row>
    <row r="21" spans="1:15" ht="15.75" thickBot="1" x14ac:dyDescent="0.3">
      <c r="A21" s="10">
        <v>6</v>
      </c>
      <c r="B21" s="11" t="s">
        <v>109</v>
      </c>
      <c r="C21" s="12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5"/>
    </row>
    <row r="22" spans="1:15" ht="15.75" thickBot="1" x14ac:dyDescent="0.3">
      <c r="A22" s="10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5"/>
    </row>
    <row r="23" spans="1:15" ht="15.75" thickBot="1" x14ac:dyDescent="0.3">
      <c r="A23" s="10">
        <v>7</v>
      </c>
      <c r="B23" s="660" t="s">
        <v>110</v>
      </c>
      <c r="C23" s="660"/>
      <c r="D23" s="660"/>
      <c r="E23" s="117">
        <v>1</v>
      </c>
      <c r="F23" s="118">
        <v>2</v>
      </c>
      <c r="G23" s="119">
        <v>3</v>
      </c>
      <c r="H23" s="117">
        <v>4</v>
      </c>
      <c r="I23" s="118">
        <v>5</v>
      </c>
      <c r="J23" s="119">
        <v>6</v>
      </c>
      <c r="K23" s="117">
        <v>7</v>
      </c>
      <c r="L23" s="118">
        <v>8</v>
      </c>
      <c r="M23" s="119">
        <v>9</v>
      </c>
      <c r="N23" s="117">
        <v>10</v>
      </c>
      <c r="O23" s="12" t="s">
        <v>961</v>
      </c>
    </row>
    <row r="24" spans="1:15" ht="15.75" thickBot="1" x14ac:dyDescent="0.3">
      <c r="A24" s="10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5"/>
    </row>
    <row r="25" spans="1:15" ht="15.75" thickBot="1" x14ac:dyDescent="0.3">
      <c r="A25" s="10">
        <v>8</v>
      </c>
      <c r="B25" s="660" t="s">
        <v>111</v>
      </c>
      <c r="C25" s="660"/>
      <c r="D25" s="659" t="s">
        <v>254</v>
      </c>
      <c r="E25" s="640"/>
      <c r="F25" s="12"/>
      <c r="G25" s="11"/>
      <c r="H25" s="15" t="s">
        <v>255</v>
      </c>
      <c r="I25" s="11"/>
      <c r="J25" s="12"/>
      <c r="K25" s="11"/>
      <c r="L25" s="11"/>
      <c r="M25" s="11"/>
      <c r="N25" s="11"/>
      <c r="O25" s="5"/>
    </row>
    <row r="26" spans="1:15" x14ac:dyDescent="0.25">
      <c r="A26" s="10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5"/>
    </row>
    <row r="27" spans="1:15" x14ac:dyDescent="0.25">
      <c r="A27" s="10">
        <v>9</v>
      </c>
      <c r="B27" s="11" t="s">
        <v>249</v>
      </c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5"/>
    </row>
    <row r="28" spans="1:15" ht="15.75" thickBot="1" x14ac:dyDescent="0.3">
      <c r="A28" s="10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5"/>
    </row>
    <row r="29" spans="1:15" ht="15.75" thickBot="1" x14ac:dyDescent="0.3">
      <c r="A29" s="10"/>
      <c r="B29" s="15" t="s">
        <v>256</v>
      </c>
      <c r="C29" s="11"/>
      <c r="D29" s="11"/>
      <c r="E29" s="651"/>
      <c r="F29" s="653"/>
      <c r="G29" s="11"/>
      <c r="H29" s="11"/>
      <c r="I29" s="11"/>
      <c r="J29" s="11"/>
      <c r="K29" s="11"/>
      <c r="L29" s="11"/>
      <c r="M29" s="11"/>
      <c r="N29" s="11"/>
      <c r="O29" s="5"/>
    </row>
    <row r="30" spans="1:15" ht="15.75" thickBot="1" x14ac:dyDescent="0.3">
      <c r="A30" s="10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5"/>
    </row>
    <row r="31" spans="1:15" ht="15.75" thickBot="1" x14ac:dyDescent="0.3">
      <c r="A31" s="10"/>
      <c r="B31" s="15" t="s">
        <v>257</v>
      </c>
      <c r="C31" s="11"/>
      <c r="D31" s="11"/>
      <c r="E31" s="651"/>
      <c r="F31" s="652"/>
      <c r="G31" s="652"/>
      <c r="H31" s="653"/>
      <c r="I31" s="11"/>
      <c r="J31" s="11"/>
      <c r="K31" s="11"/>
      <c r="L31" s="11"/>
      <c r="M31" s="11"/>
      <c r="N31" s="11"/>
      <c r="O31" s="5"/>
    </row>
    <row r="32" spans="1:15" ht="15.75" thickBot="1" x14ac:dyDescent="0.3">
      <c r="A32" s="10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5"/>
    </row>
    <row r="33" spans="1:15" ht="15.75" thickBot="1" x14ac:dyDescent="0.3">
      <c r="A33" s="10">
        <v>10</v>
      </c>
      <c r="B33" s="11" t="s">
        <v>250</v>
      </c>
      <c r="C33" s="11"/>
      <c r="D33" s="11"/>
      <c r="E33" s="11"/>
      <c r="F33" s="11"/>
      <c r="G33" s="11"/>
      <c r="H33" s="11"/>
      <c r="I33" s="11"/>
      <c r="J33" s="12" t="s">
        <v>251</v>
      </c>
      <c r="K33" s="11" t="s">
        <v>1034</v>
      </c>
      <c r="L33" s="16"/>
      <c r="M33" s="17"/>
      <c r="N33" s="11"/>
      <c r="O33" s="5"/>
    </row>
    <row r="34" spans="1:15" ht="15.75" thickBot="1" x14ac:dyDescent="0.3">
      <c r="A34" s="10">
        <v>11</v>
      </c>
      <c r="B34" s="11" t="s">
        <v>1033</v>
      </c>
      <c r="C34" s="11"/>
      <c r="D34" s="11"/>
      <c r="E34" s="11"/>
      <c r="F34" s="11"/>
      <c r="G34" s="11"/>
      <c r="H34" s="11"/>
      <c r="I34" s="11"/>
      <c r="J34" s="12" t="s">
        <v>251</v>
      </c>
      <c r="K34" s="11" t="s">
        <v>1034</v>
      </c>
      <c r="L34" s="16"/>
      <c r="M34" s="11"/>
      <c r="N34" s="11"/>
      <c r="O34" s="5"/>
    </row>
    <row r="35" spans="1:15" ht="15.75" thickBot="1" x14ac:dyDescent="0.3">
      <c r="A35" s="18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20"/>
    </row>
    <row r="36" spans="1:15" ht="15.75" thickBot="1" x14ac:dyDescent="0.3">
      <c r="A36" s="663" t="s">
        <v>113</v>
      </c>
      <c r="B36" s="664"/>
      <c r="C36" s="664"/>
      <c r="D36" s="664"/>
      <c r="E36" s="664"/>
      <c r="F36" s="664"/>
      <c r="G36" s="664"/>
      <c r="H36" s="664"/>
      <c r="I36" s="664"/>
      <c r="J36" s="664"/>
      <c r="K36" s="664"/>
      <c r="L36" s="664"/>
      <c r="M36" s="664"/>
      <c r="N36" s="664"/>
      <c r="O36" s="665"/>
    </row>
    <row r="37" spans="1:15" ht="26.25" customHeight="1" thickBot="1" x14ac:dyDescent="0.3">
      <c r="A37" s="661" t="s">
        <v>116</v>
      </c>
      <c r="B37" s="662"/>
      <c r="C37" s="655" t="s">
        <v>114</v>
      </c>
      <c r="D37" s="656"/>
      <c r="E37" s="656"/>
      <c r="F37" s="656"/>
      <c r="G37" s="656"/>
      <c r="H37" s="656"/>
      <c r="I37" s="656"/>
      <c r="J37" s="656"/>
      <c r="K37" s="656"/>
      <c r="L37" s="656"/>
      <c r="M37" s="656"/>
      <c r="N37" s="657"/>
      <c r="O37" s="184" t="s">
        <v>115</v>
      </c>
    </row>
    <row r="38" spans="1:15" x14ac:dyDescent="0.25">
      <c r="A38" s="666" t="s">
        <v>316</v>
      </c>
      <c r="B38" s="667"/>
      <c r="C38" s="658" t="s">
        <v>335</v>
      </c>
      <c r="D38" s="658"/>
      <c r="E38" s="658"/>
      <c r="F38" s="658"/>
      <c r="G38" s="658"/>
      <c r="H38" s="658"/>
      <c r="I38" s="658"/>
      <c r="J38" s="658"/>
      <c r="K38" s="658"/>
      <c r="L38" s="658"/>
      <c r="M38" s="658"/>
      <c r="N38" s="658"/>
      <c r="O38" s="477">
        <f>'150.01'!O20+'150.02'!L16</f>
        <v>0</v>
      </c>
    </row>
    <row r="39" spans="1:15" x14ac:dyDescent="0.25">
      <c r="A39" s="568" t="s">
        <v>317</v>
      </c>
      <c r="B39" s="568"/>
      <c r="C39" s="569" t="s">
        <v>718</v>
      </c>
      <c r="D39" s="569"/>
      <c r="E39" s="569"/>
      <c r="F39" s="569"/>
      <c r="G39" s="569"/>
      <c r="H39" s="569"/>
      <c r="I39" s="569"/>
      <c r="J39" s="569"/>
      <c r="K39" s="569"/>
      <c r="L39" s="569"/>
      <c r="M39" s="569"/>
      <c r="N39" s="569"/>
      <c r="O39" s="477">
        <f>'150.01'!O21+'150.02'!L17+'150.02'!L17</f>
        <v>0</v>
      </c>
    </row>
    <row r="40" spans="1:15" ht="15" customHeight="1" x14ac:dyDescent="0.25">
      <c r="A40" s="568" t="s">
        <v>318</v>
      </c>
      <c r="B40" s="568"/>
      <c r="C40" s="561" t="s">
        <v>23</v>
      </c>
      <c r="D40" s="561"/>
      <c r="E40" s="561"/>
      <c r="F40" s="561"/>
      <c r="G40" s="561"/>
      <c r="H40" s="561"/>
      <c r="I40" s="561"/>
      <c r="J40" s="561"/>
      <c r="K40" s="561"/>
      <c r="L40" s="561"/>
      <c r="M40" s="561"/>
      <c r="N40" s="561"/>
      <c r="O40" s="440">
        <f>'150.02'!L18</f>
        <v>0</v>
      </c>
    </row>
    <row r="41" spans="1:15" ht="15" customHeight="1" x14ac:dyDescent="0.25">
      <c r="A41" s="567" t="s">
        <v>319</v>
      </c>
      <c r="B41" s="568"/>
      <c r="C41" s="561" t="s">
        <v>24</v>
      </c>
      <c r="D41" s="561"/>
      <c r="E41" s="561"/>
      <c r="F41" s="561"/>
      <c r="G41" s="561"/>
      <c r="H41" s="561"/>
      <c r="I41" s="561"/>
      <c r="J41" s="561"/>
      <c r="K41" s="561"/>
      <c r="L41" s="561"/>
      <c r="M41" s="561"/>
      <c r="N41" s="561"/>
      <c r="O41" s="440">
        <f>'150.01'!O22+'150.02'!L19</f>
        <v>0</v>
      </c>
    </row>
    <row r="42" spans="1:15" x14ac:dyDescent="0.25">
      <c r="A42" s="567" t="s">
        <v>320</v>
      </c>
      <c r="B42" s="568"/>
      <c r="C42" s="569" t="s">
        <v>25</v>
      </c>
      <c r="D42" s="569"/>
      <c r="E42" s="569"/>
      <c r="F42" s="569"/>
      <c r="G42" s="569"/>
      <c r="H42" s="569"/>
      <c r="I42" s="569"/>
      <c r="J42" s="569"/>
      <c r="K42" s="569"/>
      <c r="L42" s="569"/>
      <c r="M42" s="569"/>
      <c r="N42" s="569"/>
      <c r="O42" s="440">
        <f>'150.01'!O23+'150.02'!L20</f>
        <v>0</v>
      </c>
    </row>
    <row r="43" spans="1:15" x14ac:dyDescent="0.25">
      <c r="A43" s="567" t="s">
        <v>321</v>
      </c>
      <c r="B43" s="568"/>
      <c r="C43" s="569" t="s">
        <v>26</v>
      </c>
      <c r="D43" s="569"/>
      <c r="E43" s="569"/>
      <c r="F43" s="569"/>
      <c r="G43" s="569"/>
      <c r="H43" s="569"/>
      <c r="I43" s="569"/>
      <c r="J43" s="569"/>
      <c r="K43" s="569"/>
      <c r="L43" s="569"/>
      <c r="M43" s="569"/>
      <c r="N43" s="569"/>
      <c r="O43" s="440">
        <f>'150.01'!O24+'150.02'!L21</f>
        <v>0</v>
      </c>
    </row>
    <row r="44" spans="1:15" x14ac:dyDescent="0.25">
      <c r="A44" s="567" t="s">
        <v>322</v>
      </c>
      <c r="B44" s="568"/>
      <c r="C44" s="569" t="s">
        <v>27</v>
      </c>
      <c r="D44" s="569"/>
      <c r="E44" s="569"/>
      <c r="F44" s="569"/>
      <c r="G44" s="569"/>
      <c r="H44" s="569"/>
      <c r="I44" s="569"/>
      <c r="J44" s="569"/>
      <c r="K44" s="569"/>
      <c r="L44" s="569"/>
      <c r="M44" s="569"/>
      <c r="N44" s="569"/>
      <c r="O44" s="440">
        <f>'150.01'!O25+'150.02'!L22</f>
        <v>0</v>
      </c>
    </row>
    <row r="45" spans="1:15" ht="30" customHeight="1" x14ac:dyDescent="0.25">
      <c r="A45" s="567" t="s">
        <v>323</v>
      </c>
      <c r="B45" s="568"/>
      <c r="C45" s="561" t="s">
        <v>688</v>
      </c>
      <c r="D45" s="561"/>
      <c r="E45" s="561"/>
      <c r="F45" s="561"/>
      <c r="G45" s="561"/>
      <c r="H45" s="561"/>
      <c r="I45" s="561"/>
      <c r="J45" s="561"/>
      <c r="K45" s="561"/>
      <c r="L45" s="561"/>
      <c r="M45" s="561"/>
      <c r="N45" s="561"/>
      <c r="O45" s="440">
        <f>'150.01'!O26</f>
        <v>0</v>
      </c>
    </row>
    <row r="46" spans="1:15" ht="50.25" customHeight="1" x14ac:dyDescent="0.25">
      <c r="A46" s="567" t="s">
        <v>324</v>
      </c>
      <c r="B46" s="568"/>
      <c r="C46" s="561" t="s">
        <v>689</v>
      </c>
      <c r="D46" s="561"/>
      <c r="E46" s="561"/>
      <c r="F46" s="561"/>
      <c r="G46" s="561"/>
      <c r="H46" s="561"/>
      <c r="I46" s="561"/>
      <c r="J46" s="561"/>
      <c r="K46" s="561"/>
      <c r="L46" s="561"/>
      <c r="M46" s="561"/>
      <c r="N46" s="561"/>
      <c r="O46" s="440">
        <f>'150.01'!O27</f>
        <v>0</v>
      </c>
    </row>
    <row r="47" spans="1:15" ht="30.75" customHeight="1" x14ac:dyDescent="0.25">
      <c r="A47" s="567" t="s">
        <v>325</v>
      </c>
      <c r="B47" s="568"/>
      <c r="C47" s="561" t="s">
        <v>690</v>
      </c>
      <c r="D47" s="561"/>
      <c r="E47" s="561"/>
      <c r="F47" s="561"/>
      <c r="G47" s="561"/>
      <c r="H47" s="561"/>
      <c r="I47" s="561"/>
      <c r="J47" s="561"/>
      <c r="K47" s="561"/>
      <c r="L47" s="561"/>
      <c r="M47" s="561"/>
      <c r="N47" s="561"/>
      <c r="O47" s="440">
        <f>'150.01'!O28</f>
        <v>0</v>
      </c>
    </row>
    <row r="48" spans="1:15" ht="45" customHeight="1" x14ac:dyDescent="0.25">
      <c r="A48" s="567" t="s">
        <v>326</v>
      </c>
      <c r="B48" s="568"/>
      <c r="C48" s="561" t="s">
        <v>691</v>
      </c>
      <c r="D48" s="561"/>
      <c r="E48" s="561"/>
      <c r="F48" s="561"/>
      <c r="G48" s="561"/>
      <c r="H48" s="561"/>
      <c r="I48" s="561"/>
      <c r="J48" s="561"/>
      <c r="K48" s="561"/>
      <c r="L48" s="561"/>
      <c r="M48" s="561"/>
      <c r="N48" s="561"/>
      <c r="O48" s="440">
        <f>'150.01'!O29+'150.02'!L23</f>
        <v>0</v>
      </c>
    </row>
    <row r="49" spans="1:16" ht="31.5" customHeight="1" x14ac:dyDescent="0.25">
      <c r="A49" s="567" t="s">
        <v>327</v>
      </c>
      <c r="B49" s="568"/>
      <c r="C49" s="561" t="s">
        <v>692</v>
      </c>
      <c r="D49" s="561"/>
      <c r="E49" s="561"/>
      <c r="F49" s="561"/>
      <c r="G49" s="561"/>
      <c r="H49" s="561"/>
      <c r="I49" s="561"/>
      <c r="J49" s="561"/>
      <c r="K49" s="561"/>
      <c r="L49" s="561"/>
      <c r="M49" s="561"/>
      <c r="N49" s="561"/>
      <c r="O49" s="440">
        <f>'150.01'!O30+'150.02'!L24</f>
        <v>0</v>
      </c>
    </row>
    <row r="50" spans="1:16" ht="29.25" customHeight="1" x14ac:dyDescent="0.25">
      <c r="A50" s="567" t="s">
        <v>328</v>
      </c>
      <c r="B50" s="568"/>
      <c r="C50" s="561" t="s">
        <v>28</v>
      </c>
      <c r="D50" s="561"/>
      <c r="E50" s="561"/>
      <c r="F50" s="561"/>
      <c r="G50" s="561"/>
      <c r="H50" s="561"/>
      <c r="I50" s="561"/>
      <c r="J50" s="561"/>
      <c r="K50" s="561"/>
      <c r="L50" s="561"/>
      <c r="M50" s="561"/>
      <c r="N50" s="561"/>
      <c r="O50" s="440">
        <f>'150.01'!O31+'150.02'!L25</f>
        <v>0</v>
      </c>
    </row>
    <row r="51" spans="1:16" ht="33.6" customHeight="1" x14ac:dyDescent="0.25">
      <c r="A51" s="567" t="s">
        <v>329</v>
      </c>
      <c r="B51" s="568"/>
      <c r="C51" s="561" t="s">
        <v>339</v>
      </c>
      <c r="D51" s="561"/>
      <c r="E51" s="561"/>
      <c r="F51" s="561"/>
      <c r="G51" s="561"/>
      <c r="H51" s="561"/>
      <c r="I51" s="561"/>
      <c r="J51" s="561"/>
      <c r="K51" s="561"/>
      <c r="L51" s="561"/>
      <c r="M51" s="561"/>
      <c r="N51" s="561"/>
      <c r="O51" s="440">
        <f>'150.01'!O32+'150.02'!L26</f>
        <v>0</v>
      </c>
    </row>
    <row r="52" spans="1:16" x14ac:dyDescent="0.25">
      <c r="A52" s="567" t="s">
        <v>330</v>
      </c>
      <c r="B52" s="568"/>
      <c r="C52" s="569" t="s">
        <v>340</v>
      </c>
      <c r="D52" s="569"/>
      <c r="E52" s="569"/>
      <c r="F52" s="569"/>
      <c r="G52" s="569"/>
      <c r="H52" s="569"/>
      <c r="I52" s="569"/>
      <c r="J52" s="569"/>
      <c r="K52" s="569"/>
      <c r="L52" s="569"/>
      <c r="M52" s="569"/>
      <c r="N52" s="569"/>
      <c r="O52" s="440">
        <f>'150.01'!O33+'150.02'!L27</f>
        <v>0</v>
      </c>
    </row>
    <row r="53" spans="1:16" ht="12.75" customHeight="1" x14ac:dyDescent="0.25">
      <c r="A53" s="567" t="s">
        <v>331</v>
      </c>
      <c r="B53" s="568"/>
      <c r="C53" s="569" t="s">
        <v>341</v>
      </c>
      <c r="D53" s="569"/>
      <c r="E53" s="569"/>
      <c r="F53" s="569"/>
      <c r="G53" s="569"/>
      <c r="H53" s="569"/>
      <c r="I53" s="569"/>
      <c r="J53" s="569"/>
      <c r="K53" s="569"/>
      <c r="L53" s="569"/>
      <c r="M53" s="569"/>
      <c r="N53" s="569"/>
      <c r="O53" s="440">
        <f>SUM(O38:O52)</f>
        <v>0</v>
      </c>
      <c r="P53" s="183"/>
    </row>
    <row r="54" spans="1:16" ht="21" customHeight="1" x14ac:dyDescent="0.25">
      <c r="A54" s="567" t="s">
        <v>332</v>
      </c>
      <c r="B54" s="568"/>
      <c r="C54" s="561" t="s">
        <v>962</v>
      </c>
      <c r="D54" s="561"/>
      <c r="E54" s="561"/>
      <c r="F54" s="561"/>
      <c r="G54" s="561"/>
      <c r="H54" s="561"/>
      <c r="I54" s="561"/>
      <c r="J54" s="561"/>
      <c r="K54" s="561"/>
      <c r="L54" s="561"/>
      <c r="M54" s="561"/>
      <c r="N54" s="561"/>
      <c r="O54" s="440">
        <f>'150.01'!O35+'150.02'!L29</f>
        <v>0</v>
      </c>
    </row>
    <row r="55" spans="1:16" ht="29.25" customHeight="1" x14ac:dyDescent="0.25">
      <c r="A55" s="567" t="s">
        <v>333</v>
      </c>
      <c r="B55" s="568"/>
      <c r="C55" s="561" t="s">
        <v>693</v>
      </c>
      <c r="D55" s="561"/>
      <c r="E55" s="561"/>
      <c r="F55" s="561"/>
      <c r="G55" s="561"/>
      <c r="H55" s="561"/>
      <c r="I55" s="561"/>
      <c r="J55" s="561"/>
      <c r="K55" s="561"/>
      <c r="L55" s="561"/>
      <c r="M55" s="561"/>
      <c r="N55" s="561"/>
      <c r="O55" s="440">
        <f>'150.01'!O36+'150.02'!L30</f>
        <v>0</v>
      </c>
    </row>
    <row r="56" spans="1:16" ht="27.75" customHeight="1" x14ac:dyDescent="0.25">
      <c r="A56" s="567" t="s">
        <v>334</v>
      </c>
      <c r="B56" s="568"/>
      <c r="C56" s="561" t="s">
        <v>343</v>
      </c>
      <c r="D56" s="561"/>
      <c r="E56" s="561"/>
      <c r="F56" s="561"/>
      <c r="G56" s="561"/>
      <c r="H56" s="561"/>
      <c r="I56" s="561"/>
      <c r="J56" s="561"/>
      <c r="K56" s="561"/>
      <c r="L56" s="561"/>
      <c r="M56" s="561"/>
      <c r="N56" s="561"/>
      <c r="O56" s="440">
        <f>O53-O54+O55</f>
        <v>0</v>
      </c>
      <c r="P56" s="183"/>
    </row>
    <row r="57" spans="1:16" ht="15.75" thickBot="1" x14ac:dyDescent="0.3">
      <c r="A57" s="642"/>
      <c r="B57" s="643"/>
      <c r="C57" s="668"/>
      <c r="D57" s="669"/>
      <c r="E57" s="669"/>
      <c r="F57" s="669"/>
      <c r="G57" s="669"/>
      <c r="H57" s="669"/>
      <c r="I57" s="669"/>
      <c r="J57" s="669"/>
      <c r="K57" s="669"/>
      <c r="L57" s="669"/>
      <c r="M57" s="669"/>
      <c r="N57" s="669"/>
      <c r="O57" s="670"/>
    </row>
    <row r="58" spans="1:16" x14ac:dyDescent="0.25">
      <c r="A58" s="174"/>
      <c r="B58" s="641" t="s">
        <v>118</v>
      </c>
      <c r="C58" s="641"/>
      <c r="D58" s="641"/>
      <c r="E58" s="641"/>
      <c r="F58" s="641"/>
      <c r="G58" s="641"/>
      <c r="H58" s="641"/>
      <c r="I58" s="641"/>
      <c r="J58" s="641"/>
      <c r="K58" s="641"/>
      <c r="L58" s="175"/>
      <c r="M58" s="175"/>
      <c r="N58" s="175"/>
      <c r="O58" s="176"/>
    </row>
    <row r="59" spans="1:16" ht="15.75" thickBot="1" x14ac:dyDescent="0.3">
      <c r="A59" s="631"/>
      <c r="B59" s="632"/>
      <c r="C59" s="632"/>
      <c r="D59" s="632"/>
      <c r="E59" s="632"/>
      <c r="F59" s="632"/>
      <c r="G59" s="632"/>
      <c r="H59" s="632"/>
      <c r="I59" s="632"/>
      <c r="J59" s="632"/>
      <c r="K59" s="632"/>
      <c r="L59" s="632"/>
      <c r="M59" s="632"/>
      <c r="N59" s="632"/>
      <c r="O59" s="633"/>
    </row>
    <row r="60" spans="1:16" ht="48" customHeight="1" x14ac:dyDescent="0.25">
      <c r="A60" s="634" t="s">
        <v>345</v>
      </c>
      <c r="B60" s="635"/>
      <c r="C60" s="561" t="s">
        <v>344</v>
      </c>
      <c r="D60" s="561"/>
      <c r="E60" s="561"/>
      <c r="F60" s="561"/>
      <c r="G60" s="561"/>
      <c r="H60" s="561"/>
      <c r="I60" s="561"/>
      <c r="J60" s="561"/>
      <c r="K60" s="561"/>
      <c r="L60" s="561"/>
      <c r="M60" s="561"/>
      <c r="N60" s="561"/>
      <c r="O60" s="440">
        <f>O61-O62+O63+O72+O73-O74-O75-O76-O77</f>
        <v>0</v>
      </c>
    </row>
    <row r="61" spans="1:16" x14ac:dyDescent="0.25">
      <c r="A61" s="570" t="s">
        <v>119</v>
      </c>
      <c r="B61" s="571"/>
      <c r="C61" s="569" t="s">
        <v>128</v>
      </c>
      <c r="D61" s="569"/>
      <c r="E61" s="569"/>
      <c r="F61" s="569"/>
      <c r="G61" s="569"/>
      <c r="H61" s="569"/>
      <c r="I61" s="569"/>
      <c r="J61" s="569"/>
      <c r="K61" s="569"/>
      <c r="L61" s="569"/>
      <c r="M61" s="569"/>
      <c r="N61" s="569"/>
      <c r="O61" s="440">
        <f>'150.01'!O42+'150.02'!L36</f>
        <v>0</v>
      </c>
    </row>
    <row r="62" spans="1:16" x14ac:dyDescent="0.25">
      <c r="A62" s="570" t="s">
        <v>120</v>
      </c>
      <c r="B62" s="571"/>
      <c r="C62" s="569" t="s">
        <v>129</v>
      </c>
      <c r="D62" s="569"/>
      <c r="E62" s="569"/>
      <c r="F62" s="569"/>
      <c r="G62" s="569"/>
      <c r="H62" s="569"/>
      <c r="I62" s="569"/>
      <c r="J62" s="569"/>
      <c r="K62" s="569"/>
      <c r="L62" s="569"/>
      <c r="M62" s="569"/>
      <c r="N62" s="569"/>
      <c r="O62" s="440">
        <f>'150.01'!O43+'150.02'!L37</f>
        <v>0</v>
      </c>
    </row>
    <row r="63" spans="1:16" x14ac:dyDescent="0.25">
      <c r="A63" s="570" t="s">
        <v>121</v>
      </c>
      <c r="B63" s="571"/>
      <c r="C63" s="569" t="s">
        <v>130</v>
      </c>
      <c r="D63" s="569"/>
      <c r="E63" s="569"/>
      <c r="F63" s="569"/>
      <c r="G63" s="569"/>
      <c r="H63" s="569"/>
      <c r="I63" s="569"/>
      <c r="J63" s="569"/>
      <c r="K63" s="569"/>
      <c r="L63" s="569"/>
      <c r="M63" s="569"/>
      <c r="N63" s="569"/>
      <c r="O63" s="440">
        <f>SUM(O64:O71)</f>
        <v>0</v>
      </c>
    </row>
    <row r="64" spans="1:16" x14ac:dyDescent="0.25">
      <c r="A64" s="685"/>
      <c r="B64" s="686"/>
      <c r="C64" s="21" t="s">
        <v>112</v>
      </c>
      <c r="D64" s="569" t="s">
        <v>486</v>
      </c>
      <c r="E64" s="569"/>
      <c r="F64" s="569"/>
      <c r="G64" s="569"/>
      <c r="H64" s="569"/>
      <c r="I64" s="569"/>
      <c r="J64" s="569"/>
      <c r="K64" s="569"/>
      <c r="L64" s="569"/>
      <c r="M64" s="569"/>
      <c r="N64" s="569"/>
      <c r="O64" s="440">
        <f>'150.01'!O45+'150.02'!L39</f>
        <v>0</v>
      </c>
    </row>
    <row r="65" spans="1:15" x14ac:dyDescent="0.25">
      <c r="A65" s="644"/>
      <c r="B65" s="645"/>
      <c r="C65" s="21" t="s">
        <v>131</v>
      </c>
      <c r="D65" s="569" t="s">
        <v>346</v>
      </c>
      <c r="E65" s="569"/>
      <c r="F65" s="569"/>
      <c r="G65" s="569"/>
      <c r="H65" s="569"/>
      <c r="I65" s="569"/>
      <c r="J65" s="569"/>
      <c r="K65" s="569"/>
      <c r="L65" s="569"/>
      <c r="M65" s="569"/>
      <c r="N65" s="569"/>
      <c r="O65" s="440">
        <f>'150.01'!O46+'150.02'!L40</f>
        <v>0</v>
      </c>
    </row>
    <row r="66" spans="1:15" x14ac:dyDescent="0.25">
      <c r="A66" s="644"/>
      <c r="B66" s="645"/>
      <c r="C66" s="21" t="s">
        <v>132</v>
      </c>
      <c r="D66" s="569" t="s">
        <v>347</v>
      </c>
      <c r="E66" s="569"/>
      <c r="F66" s="569"/>
      <c r="G66" s="569"/>
      <c r="H66" s="569"/>
      <c r="I66" s="569"/>
      <c r="J66" s="569"/>
      <c r="K66" s="569"/>
      <c r="L66" s="569"/>
      <c r="M66" s="569"/>
      <c r="N66" s="569"/>
      <c r="O66" s="440">
        <f>'150.01'!O47+'150.02'!L41</f>
        <v>0</v>
      </c>
    </row>
    <row r="67" spans="1:15" x14ac:dyDescent="0.25">
      <c r="A67" s="644"/>
      <c r="B67" s="645"/>
      <c r="C67" s="21" t="s">
        <v>133</v>
      </c>
      <c r="D67" s="569" t="s">
        <v>348</v>
      </c>
      <c r="E67" s="569"/>
      <c r="F67" s="569"/>
      <c r="G67" s="569"/>
      <c r="H67" s="569"/>
      <c r="I67" s="569"/>
      <c r="J67" s="569"/>
      <c r="K67" s="569"/>
      <c r="L67" s="569"/>
      <c r="M67" s="569"/>
      <c r="N67" s="569"/>
      <c r="O67" s="440">
        <f>'150.01'!O48+'150.02'!L42</f>
        <v>0</v>
      </c>
    </row>
    <row r="68" spans="1:15" x14ac:dyDescent="0.25">
      <c r="A68" s="644"/>
      <c r="B68" s="645"/>
      <c r="C68" s="21" t="s">
        <v>134</v>
      </c>
      <c r="D68" s="569" t="s">
        <v>349</v>
      </c>
      <c r="E68" s="569"/>
      <c r="F68" s="569"/>
      <c r="G68" s="569"/>
      <c r="H68" s="569"/>
      <c r="I68" s="569"/>
      <c r="J68" s="569"/>
      <c r="K68" s="569"/>
      <c r="L68" s="569"/>
      <c r="M68" s="569"/>
      <c r="N68" s="569"/>
      <c r="O68" s="440">
        <f>'150.01'!O49+'150.02'!L43</f>
        <v>0</v>
      </c>
    </row>
    <row r="69" spans="1:15" x14ac:dyDescent="0.25">
      <c r="A69" s="644"/>
      <c r="B69" s="645"/>
      <c r="C69" s="21" t="s">
        <v>135</v>
      </c>
      <c r="D69" s="569" t="s">
        <v>350</v>
      </c>
      <c r="E69" s="569"/>
      <c r="F69" s="569"/>
      <c r="G69" s="569"/>
      <c r="H69" s="569"/>
      <c r="I69" s="569"/>
      <c r="J69" s="569"/>
      <c r="K69" s="569"/>
      <c r="L69" s="569"/>
      <c r="M69" s="569"/>
      <c r="N69" s="569"/>
      <c r="O69" s="440">
        <f>'150.01'!O50+'150.02'!L44</f>
        <v>0</v>
      </c>
    </row>
    <row r="70" spans="1:15" x14ac:dyDescent="0.25">
      <c r="A70" s="644"/>
      <c r="B70" s="645"/>
      <c r="C70" s="21" t="s">
        <v>136</v>
      </c>
      <c r="D70" s="569" t="s">
        <v>351</v>
      </c>
      <c r="E70" s="569"/>
      <c r="F70" s="569"/>
      <c r="G70" s="569"/>
      <c r="H70" s="569"/>
      <c r="I70" s="569"/>
      <c r="J70" s="569"/>
      <c r="K70" s="569"/>
      <c r="L70" s="569"/>
      <c r="M70" s="569"/>
      <c r="N70" s="569"/>
      <c r="O70" s="440">
        <f>'150.01'!O51+'150.02'!L45</f>
        <v>0</v>
      </c>
    </row>
    <row r="71" spans="1:15" x14ac:dyDescent="0.25">
      <c r="A71" s="644"/>
      <c r="B71" s="645"/>
      <c r="C71" s="21" t="s">
        <v>137</v>
      </c>
      <c r="D71" s="569" t="s">
        <v>352</v>
      </c>
      <c r="E71" s="569"/>
      <c r="F71" s="569"/>
      <c r="G71" s="569"/>
      <c r="H71" s="569"/>
      <c r="I71" s="569"/>
      <c r="J71" s="569"/>
      <c r="K71" s="569"/>
      <c r="L71" s="569"/>
      <c r="M71" s="569"/>
      <c r="N71" s="569"/>
      <c r="O71" s="440">
        <f>'150.01'!O52+'150.02'!L46</f>
        <v>0</v>
      </c>
    </row>
    <row r="72" spans="1:15" ht="15" customHeight="1" x14ac:dyDescent="0.25">
      <c r="A72" s="570" t="s">
        <v>122</v>
      </c>
      <c r="B72" s="571"/>
      <c r="C72" s="561" t="s">
        <v>353</v>
      </c>
      <c r="D72" s="561"/>
      <c r="E72" s="561"/>
      <c r="F72" s="561"/>
      <c r="G72" s="561"/>
      <c r="H72" s="561"/>
      <c r="I72" s="561"/>
      <c r="J72" s="561"/>
      <c r="K72" s="561"/>
      <c r="L72" s="561"/>
      <c r="M72" s="561"/>
      <c r="N72" s="561"/>
      <c r="O72" s="440">
        <f>'150.01'!O53+'150.02'!L47</f>
        <v>0</v>
      </c>
    </row>
    <row r="73" spans="1:15" ht="31.5" customHeight="1" x14ac:dyDescent="0.25">
      <c r="A73" s="570" t="s">
        <v>123</v>
      </c>
      <c r="B73" s="571"/>
      <c r="C73" s="680" t="s">
        <v>354</v>
      </c>
      <c r="D73" s="680"/>
      <c r="E73" s="680"/>
      <c r="F73" s="680"/>
      <c r="G73" s="680"/>
      <c r="H73" s="680"/>
      <c r="I73" s="680"/>
      <c r="J73" s="680"/>
      <c r="K73" s="680"/>
      <c r="L73" s="680"/>
      <c r="M73" s="680"/>
      <c r="N73" s="680"/>
      <c r="O73" s="440">
        <f>'150.01'!O54+'150.02'!L48</f>
        <v>0</v>
      </c>
    </row>
    <row r="74" spans="1:15" ht="18" customHeight="1" x14ac:dyDescent="0.25">
      <c r="A74" s="570" t="s">
        <v>124</v>
      </c>
      <c r="B74" s="571"/>
      <c r="C74" s="561" t="s">
        <v>138</v>
      </c>
      <c r="D74" s="561"/>
      <c r="E74" s="561"/>
      <c r="F74" s="561"/>
      <c r="G74" s="561"/>
      <c r="H74" s="561"/>
      <c r="I74" s="561"/>
      <c r="J74" s="561"/>
      <c r="K74" s="561"/>
      <c r="L74" s="561"/>
      <c r="M74" s="561"/>
      <c r="N74" s="561"/>
      <c r="O74" s="440">
        <f>'150.01'!O55+'150.02'!L49</f>
        <v>0</v>
      </c>
    </row>
    <row r="75" spans="1:15" ht="39.75" customHeight="1" x14ac:dyDescent="0.25">
      <c r="A75" s="570" t="s">
        <v>125</v>
      </c>
      <c r="B75" s="571"/>
      <c r="C75" s="561" t="s">
        <v>139</v>
      </c>
      <c r="D75" s="561"/>
      <c r="E75" s="561"/>
      <c r="F75" s="561"/>
      <c r="G75" s="561"/>
      <c r="H75" s="561"/>
      <c r="I75" s="561"/>
      <c r="J75" s="561"/>
      <c r="K75" s="561"/>
      <c r="L75" s="561"/>
      <c r="M75" s="561"/>
      <c r="N75" s="561"/>
      <c r="O75" s="440">
        <f>'150.01'!O56+'150.02'!L50</f>
        <v>0</v>
      </c>
    </row>
    <row r="76" spans="1:15" ht="27" customHeight="1" x14ac:dyDescent="0.25">
      <c r="A76" s="570" t="s">
        <v>126</v>
      </c>
      <c r="B76" s="571"/>
      <c r="C76" s="561" t="s">
        <v>963</v>
      </c>
      <c r="D76" s="561"/>
      <c r="E76" s="561"/>
      <c r="F76" s="561"/>
      <c r="G76" s="561"/>
      <c r="H76" s="561"/>
      <c r="I76" s="561"/>
      <c r="J76" s="561"/>
      <c r="K76" s="561"/>
      <c r="L76" s="561"/>
      <c r="M76" s="561"/>
      <c r="N76" s="561"/>
      <c r="O76" s="440">
        <f>'150.01'!O57+'150.02'!L51</f>
        <v>0</v>
      </c>
    </row>
    <row r="77" spans="1:15" ht="31.5" customHeight="1" x14ac:dyDescent="0.25">
      <c r="A77" s="570" t="s">
        <v>127</v>
      </c>
      <c r="B77" s="571"/>
      <c r="C77" s="561" t="s">
        <v>355</v>
      </c>
      <c r="D77" s="561"/>
      <c r="E77" s="561"/>
      <c r="F77" s="561"/>
      <c r="G77" s="561"/>
      <c r="H77" s="561"/>
      <c r="I77" s="561"/>
      <c r="J77" s="561"/>
      <c r="K77" s="561"/>
      <c r="L77" s="561"/>
      <c r="M77" s="561"/>
      <c r="N77" s="561"/>
      <c r="O77" s="440">
        <f>'150.01'!O58+'150.02'!L52</f>
        <v>0</v>
      </c>
    </row>
    <row r="78" spans="1:15" ht="25.5" customHeight="1" x14ac:dyDescent="0.25">
      <c r="A78" s="567" t="s">
        <v>357</v>
      </c>
      <c r="B78" s="568"/>
      <c r="C78" s="569" t="s">
        <v>356</v>
      </c>
      <c r="D78" s="569"/>
      <c r="E78" s="569"/>
      <c r="F78" s="569"/>
      <c r="G78" s="569"/>
      <c r="H78" s="569"/>
      <c r="I78" s="569"/>
      <c r="J78" s="569"/>
      <c r="K78" s="569"/>
      <c r="L78" s="569"/>
      <c r="M78" s="569"/>
      <c r="N78" s="569"/>
      <c r="O78" s="440">
        <f>'150.01'!O59+'150.02'!L53</f>
        <v>0</v>
      </c>
    </row>
    <row r="79" spans="1:15" ht="30" customHeight="1" x14ac:dyDescent="0.25">
      <c r="A79" s="567" t="s">
        <v>358</v>
      </c>
      <c r="B79" s="568"/>
      <c r="C79" s="561" t="s">
        <v>964</v>
      </c>
      <c r="D79" s="561"/>
      <c r="E79" s="561"/>
      <c r="F79" s="561"/>
      <c r="G79" s="561"/>
      <c r="H79" s="561"/>
      <c r="I79" s="561"/>
      <c r="J79" s="561"/>
      <c r="K79" s="561"/>
      <c r="L79" s="561"/>
      <c r="M79" s="561"/>
      <c r="N79" s="561"/>
      <c r="O79" s="440">
        <f>'150.01'!O60+'150.02'!L54</f>
        <v>0</v>
      </c>
    </row>
    <row r="80" spans="1:15" ht="29.25" customHeight="1" x14ac:dyDescent="0.25">
      <c r="A80" s="567" t="s">
        <v>359</v>
      </c>
      <c r="B80" s="568"/>
      <c r="C80" s="561" t="s">
        <v>1060</v>
      </c>
      <c r="D80" s="561"/>
      <c r="E80" s="561"/>
      <c r="F80" s="561"/>
      <c r="G80" s="561"/>
      <c r="H80" s="561"/>
      <c r="I80" s="561"/>
      <c r="J80" s="561"/>
      <c r="K80" s="561"/>
      <c r="L80" s="561"/>
      <c r="M80" s="561"/>
      <c r="N80" s="561"/>
      <c r="O80" s="440">
        <f>'150.01'!O71</f>
        <v>0</v>
      </c>
    </row>
    <row r="81" spans="1:15" ht="24.75" customHeight="1" x14ac:dyDescent="0.25">
      <c r="A81" s="567" t="s">
        <v>360</v>
      </c>
      <c r="B81" s="568"/>
      <c r="C81" s="569" t="s">
        <v>965</v>
      </c>
      <c r="D81" s="569"/>
      <c r="E81" s="569"/>
      <c r="F81" s="569"/>
      <c r="G81" s="569"/>
      <c r="H81" s="569"/>
      <c r="I81" s="569"/>
      <c r="J81" s="569"/>
      <c r="K81" s="569"/>
      <c r="L81" s="569"/>
      <c r="M81" s="569"/>
      <c r="N81" s="569"/>
      <c r="O81" s="440">
        <f>'150.01'!O62+'150.02'!L56</f>
        <v>0</v>
      </c>
    </row>
    <row r="82" spans="1:15" ht="26.25" customHeight="1" x14ac:dyDescent="0.25">
      <c r="A82" s="567" t="s">
        <v>361</v>
      </c>
      <c r="B82" s="568"/>
      <c r="C82" s="569" t="s">
        <v>375</v>
      </c>
      <c r="D82" s="569"/>
      <c r="E82" s="569"/>
      <c r="F82" s="569"/>
      <c r="G82" s="569"/>
      <c r="H82" s="569"/>
      <c r="I82" s="569"/>
      <c r="J82" s="569"/>
      <c r="K82" s="569"/>
      <c r="L82" s="569"/>
      <c r="M82" s="569"/>
      <c r="N82" s="569"/>
      <c r="O82" s="440">
        <f>'150.01'!O63+'150.02'!L57</f>
        <v>0</v>
      </c>
    </row>
    <row r="83" spans="1:15" ht="26.25" customHeight="1" x14ac:dyDescent="0.25">
      <c r="A83" s="567" t="s">
        <v>362</v>
      </c>
      <c r="B83" s="568"/>
      <c r="C83" s="569" t="s">
        <v>376</v>
      </c>
      <c r="D83" s="569"/>
      <c r="E83" s="569"/>
      <c r="F83" s="569"/>
      <c r="G83" s="569"/>
      <c r="H83" s="569"/>
      <c r="I83" s="569"/>
      <c r="J83" s="569"/>
      <c r="K83" s="569"/>
      <c r="L83" s="569"/>
      <c r="M83" s="569"/>
      <c r="N83" s="569"/>
      <c r="O83" s="440">
        <f>'150.01'!O64+'150.02'!L58</f>
        <v>0</v>
      </c>
    </row>
    <row r="84" spans="1:15" ht="29.25" customHeight="1" x14ac:dyDescent="0.25">
      <c r="A84" s="567" t="s">
        <v>363</v>
      </c>
      <c r="B84" s="568"/>
      <c r="C84" s="561" t="s">
        <v>966</v>
      </c>
      <c r="D84" s="561"/>
      <c r="E84" s="561"/>
      <c r="F84" s="561"/>
      <c r="G84" s="561"/>
      <c r="H84" s="561"/>
      <c r="I84" s="561"/>
      <c r="J84" s="561"/>
      <c r="K84" s="561"/>
      <c r="L84" s="561"/>
      <c r="M84" s="561"/>
      <c r="N84" s="561"/>
      <c r="O84" s="440">
        <f>'150.01'!O65+'150.02'!L59</f>
        <v>0</v>
      </c>
    </row>
    <row r="85" spans="1:15" ht="24.75" customHeight="1" x14ac:dyDescent="0.25">
      <c r="A85" s="567" t="s">
        <v>364</v>
      </c>
      <c r="B85" s="568"/>
      <c r="C85" s="569" t="s">
        <v>377</v>
      </c>
      <c r="D85" s="569"/>
      <c r="E85" s="569"/>
      <c r="F85" s="569"/>
      <c r="G85" s="569"/>
      <c r="H85" s="569"/>
      <c r="I85" s="569"/>
      <c r="J85" s="569"/>
      <c r="K85" s="569"/>
      <c r="L85" s="569"/>
      <c r="M85" s="569"/>
      <c r="N85" s="569"/>
      <c r="O85" s="440">
        <f>'150.01'!O66+'150.02'!L60</f>
        <v>0</v>
      </c>
    </row>
    <row r="86" spans="1:15" ht="29.25" customHeight="1" x14ac:dyDescent="0.25">
      <c r="A86" s="567" t="s">
        <v>365</v>
      </c>
      <c r="B86" s="568"/>
      <c r="C86" s="561" t="s">
        <v>378</v>
      </c>
      <c r="D86" s="561"/>
      <c r="E86" s="561"/>
      <c r="F86" s="561"/>
      <c r="G86" s="561"/>
      <c r="H86" s="561"/>
      <c r="I86" s="561"/>
      <c r="J86" s="561"/>
      <c r="K86" s="561"/>
      <c r="L86" s="561"/>
      <c r="M86" s="561"/>
      <c r="N86" s="561"/>
      <c r="O86" s="440">
        <f>'150.01'!O67</f>
        <v>0</v>
      </c>
    </row>
    <row r="87" spans="1:15" ht="55.15" customHeight="1" x14ac:dyDescent="0.25">
      <c r="A87" s="567" t="s">
        <v>366</v>
      </c>
      <c r="B87" s="568"/>
      <c r="C87" s="561" t="s">
        <v>967</v>
      </c>
      <c r="D87" s="561"/>
      <c r="E87" s="561"/>
      <c r="F87" s="561"/>
      <c r="G87" s="561"/>
      <c r="H87" s="561"/>
      <c r="I87" s="561"/>
      <c r="J87" s="561"/>
      <c r="K87" s="561"/>
      <c r="L87" s="561"/>
      <c r="M87" s="561"/>
      <c r="N87" s="561"/>
      <c r="O87" s="440">
        <f>'150.01'!O68</f>
        <v>0</v>
      </c>
    </row>
    <row r="88" spans="1:15" ht="29.25" customHeight="1" x14ac:dyDescent="0.25">
      <c r="A88" s="567" t="s">
        <v>367</v>
      </c>
      <c r="B88" s="568"/>
      <c r="C88" s="561" t="s">
        <v>379</v>
      </c>
      <c r="D88" s="561"/>
      <c r="E88" s="561"/>
      <c r="F88" s="561"/>
      <c r="G88" s="561"/>
      <c r="H88" s="561"/>
      <c r="I88" s="561"/>
      <c r="J88" s="561"/>
      <c r="K88" s="561"/>
      <c r="L88" s="561"/>
      <c r="M88" s="561"/>
      <c r="N88" s="561"/>
      <c r="O88" s="440">
        <f>'150.01'!O69+'150.02'!L61</f>
        <v>0</v>
      </c>
    </row>
    <row r="89" spans="1:15" ht="30.75" customHeight="1" x14ac:dyDescent="0.25">
      <c r="A89" s="567" t="s">
        <v>368</v>
      </c>
      <c r="B89" s="568"/>
      <c r="C89" s="561" t="s">
        <v>380</v>
      </c>
      <c r="D89" s="561"/>
      <c r="E89" s="561"/>
      <c r="F89" s="561"/>
      <c r="G89" s="561"/>
      <c r="H89" s="561"/>
      <c r="I89" s="561"/>
      <c r="J89" s="561"/>
      <c r="K89" s="561"/>
      <c r="L89" s="561"/>
      <c r="M89" s="561"/>
      <c r="N89" s="561"/>
      <c r="O89" s="440">
        <f>'150.01'!O70</f>
        <v>0</v>
      </c>
    </row>
    <row r="90" spans="1:15" ht="28.5" customHeight="1" x14ac:dyDescent="0.25">
      <c r="A90" s="567" t="s">
        <v>369</v>
      </c>
      <c r="B90" s="568"/>
      <c r="C90" s="561" t="s">
        <v>381</v>
      </c>
      <c r="D90" s="561"/>
      <c r="E90" s="561"/>
      <c r="F90" s="561"/>
      <c r="G90" s="561"/>
      <c r="H90" s="561"/>
      <c r="I90" s="561"/>
      <c r="J90" s="561"/>
      <c r="K90" s="561"/>
      <c r="L90" s="561"/>
      <c r="M90" s="561"/>
      <c r="N90" s="561"/>
      <c r="O90" s="440">
        <f>'150.01'!O72</f>
        <v>0</v>
      </c>
    </row>
    <row r="91" spans="1:15" ht="32.25" customHeight="1" x14ac:dyDescent="0.25">
      <c r="A91" s="567" t="s">
        <v>370</v>
      </c>
      <c r="B91" s="568"/>
      <c r="C91" s="561" t="s">
        <v>42</v>
      </c>
      <c r="D91" s="561"/>
      <c r="E91" s="561"/>
      <c r="F91" s="561"/>
      <c r="G91" s="561"/>
      <c r="H91" s="561"/>
      <c r="I91" s="561"/>
      <c r="J91" s="561"/>
      <c r="K91" s="561"/>
      <c r="L91" s="561"/>
      <c r="M91" s="561"/>
      <c r="N91" s="561"/>
      <c r="O91" s="440">
        <f>'150.01'!O73+'150.02'!L62</f>
        <v>0</v>
      </c>
    </row>
    <row r="92" spans="1:15" ht="25.5" customHeight="1" x14ac:dyDescent="0.25">
      <c r="A92" s="567" t="s">
        <v>371</v>
      </c>
      <c r="B92" s="568"/>
      <c r="C92" s="569" t="s">
        <v>383</v>
      </c>
      <c r="D92" s="569"/>
      <c r="E92" s="569"/>
      <c r="F92" s="569"/>
      <c r="G92" s="569"/>
      <c r="H92" s="569"/>
      <c r="I92" s="569"/>
      <c r="J92" s="569"/>
      <c r="K92" s="569"/>
      <c r="L92" s="569"/>
      <c r="M92" s="569"/>
      <c r="N92" s="569"/>
      <c r="O92" s="440">
        <f>'150.01'!O74+'150.02'!L63</f>
        <v>0</v>
      </c>
    </row>
    <row r="93" spans="1:15" ht="25.5" customHeight="1" x14ac:dyDescent="0.25">
      <c r="A93" s="567" t="s">
        <v>372</v>
      </c>
      <c r="B93" s="568"/>
      <c r="C93" s="569" t="s">
        <v>968</v>
      </c>
      <c r="D93" s="569"/>
      <c r="E93" s="569"/>
      <c r="F93" s="569"/>
      <c r="G93" s="569"/>
      <c r="H93" s="569"/>
      <c r="I93" s="569"/>
      <c r="J93" s="569"/>
      <c r="K93" s="569"/>
      <c r="L93" s="569"/>
      <c r="M93" s="569"/>
      <c r="N93" s="569"/>
      <c r="O93" s="440">
        <f>'150.01'!O75+'150.02'!L64</f>
        <v>0</v>
      </c>
    </row>
    <row r="94" spans="1:15" ht="28.9" customHeight="1" x14ac:dyDescent="0.25">
      <c r="A94" s="567" t="s">
        <v>373</v>
      </c>
      <c r="B94" s="568"/>
      <c r="C94" s="561" t="s">
        <v>995</v>
      </c>
      <c r="D94" s="561"/>
      <c r="E94" s="561"/>
      <c r="F94" s="561"/>
      <c r="G94" s="561"/>
      <c r="H94" s="561"/>
      <c r="I94" s="561"/>
      <c r="J94" s="561"/>
      <c r="K94" s="561"/>
      <c r="L94" s="561"/>
      <c r="M94" s="561"/>
      <c r="N94" s="561"/>
      <c r="O94" s="440">
        <f>'150.01'!O76</f>
        <v>0</v>
      </c>
    </row>
    <row r="95" spans="1:15" ht="25.5" customHeight="1" x14ac:dyDescent="0.25">
      <c r="A95" s="567" t="s">
        <v>374</v>
      </c>
      <c r="B95" s="568"/>
      <c r="C95" s="569" t="s">
        <v>385</v>
      </c>
      <c r="D95" s="569"/>
      <c r="E95" s="569"/>
      <c r="F95" s="569"/>
      <c r="G95" s="569"/>
      <c r="H95" s="569"/>
      <c r="I95" s="569"/>
      <c r="J95" s="569"/>
      <c r="K95" s="569"/>
      <c r="L95" s="569"/>
      <c r="M95" s="569"/>
      <c r="N95" s="569"/>
      <c r="O95" s="440">
        <f>'150.01'!O77+'150.02'!L66</f>
        <v>0</v>
      </c>
    </row>
    <row r="96" spans="1:15" ht="25.5" customHeight="1" x14ac:dyDescent="0.25">
      <c r="A96" s="567" t="s">
        <v>387</v>
      </c>
      <c r="B96" s="568"/>
      <c r="C96" s="569" t="s">
        <v>969</v>
      </c>
      <c r="D96" s="569"/>
      <c r="E96" s="569"/>
      <c r="F96" s="569"/>
      <c r="G96" s="569"/>
      <c r="H96" s="569"/>
      <c r="I96" s="569"/>
      <c r="J96" s="569"/>
      <c r="K96" s="569"/>
      <c r="L96" s="569"/>
      <c r="M96" s="569"/>
      <c r="N96" s="569"/>
      <c r="O96" s="440">
        <f>'150.01'!O78+'150.02'!L67</f>
        <v>0</v>
      </c>
    </row>
    <row r="97" spans="1:15" ht="6" customHeight="1" x14ac:dyDescent="0.25">
      <c r="A97" s="570"/>
      <c r="B97" s="571"/>
      <c r="C97" s="561"/>
      <c r="D97" s="561"/>
      <c r="E97" s="561"/>
      <c r="F97" s="561"/>
      <c r="G97" s="561"/>
      <c r="H97" s="561"/>
      <c r="I97" s="561"/>
      <c r="J97" s="561"/>
      <c r="K97" s="561"/>
      <c r="L97" s="561"/>
      <c r="M97" s="561"/>
      <c r="N97" s="561"/>
      <c r="O97" s="440"/>
    </row>
    <row r="98" spans="1:15" ht="26.25" customHeight="1" x14ac:dyDescent="0.25">
      <c r="A98" s="567" t="s">
        <v>390</v>
      </c>
      <c r="B98" s="568"/>
      <c r="C98" s="569" t="s">
        <v>970</v>
      </c>
      <c r="D98" s="569"/>
      <c r="E98" s="569"/>
      <c r="F98" s="569"/>
      <c r="G98" s="569"/>
      <c r="H98" s="569"/>
      <c r="I98" s="569"/>
      <c r="J98" s="569"/>
      <c r="K98" s="569"/>
      <c r="L98" s="569"/>
      <c r="M98" s="569"/>
      <c r="N98" s="569"/>
      <c r="O98" s="440">
        <f>O99</f>
        <v>0</v>
      </c>
    </row>
    <row r="99" spans="1:15" ht="26.25" customHeight="1" x14ac:dyDescent="0.25">
      <c r="A99" s="570" t="s">
        <v>119</v>
      </c>
      <c r="B99" s="571"/>
      <c r="C99" s="569" t="s">
        <v>971</v>
      </c>
      <c r="D99" s="569"/>
      <c r="E99" s="569"/>
      <c r="F99" s="569"/>
      <c r="G99" s="569"/>
      <c r="H99" s="569"/>
      <c r="I99" s="569"/>
      <c r="J99" s="569"/>
      <c r="K99" s="569"/>
      <c r="L99" s="569"/>
      <c r="M99" s="569"/>
      <c r="N99" s="569"/>
      <c r="O99" s="440">
        <f>'150.01'!O80+'150.02'!L69</f>
        <v>0</v>
      </c>
    </row>
    <row r="100" spans="1:15" ht="30" customHeight="1" x14ac:dyDescent="0.25">
      <c r="A100" s="570" t="s">
        <v>120</v>
      </c>
      <c r="B100" s="571"/>
      <c r="C100" s="561" t="s">
        <v>972</v>
      </c>
      <c r="D100" s="561"/>
      <c r="E100" s="561"/>
      <c r="F100" s="561"/>
      <c r="G100" s="561"/>
      <c r="H100" s="561"/>
      <c r="I100" s="561"/>
      <c r="J100" s="561"/>
      <c r="K100" s="561"/>
      <c r="L100" s="561"/>
      <c r="M100" s="561"/>
      <c r="N100" s="561"/>
      <c r="O100" s="440">
        <f>'150.02'!L71</f>
        <v>0</v>
      </c>
    </row>
    <row r="101" spans="1:15" ht="31.5" customHeight="1" x14ac:dyDescent="0.25">
      <c r="A101" s="570" t="s">
        <v>121</v>
      </c>
      <c r="B101" s="571"/>
      <c r="C101" s="561" t="s">
        <v>388</v>
      </c>
      <c r="D101" s="561"/>
      <c r="E101" s="561"/>
      <c r="F101" s="561"/>
      <c r="G101" s="561"/>
      <c r="H101" s="561"/>
      <c r="I101" s="561"/>
      <c r="J101" s="561"/>
      <c r="K101" s="561"/>
      <c r="L101" s="561"/>
      <c r="M101" s="561"/>
      <c r="N101" s="561"/>
      <c r="O101" s="440">
        <f>'150.02'!L72</f>
        <v>0</v>
      </c>
    </row>
    <row r="102" spans="1:15" ht="15.75" thickBot="1" x14ac:dyDescent="0.3">
      <c r="A102" s="671"/>
      <c r="B102" s="672"/>
      <c r="C102" s="672"/>
      <c r="D102" s="672"/>
      <c r="E102" s="672"/>
      <c r="F102" s="672"/>
      <c r="G102" s="672"/>
      <c r="H102" s="672"/>
      <c r="I102" s="672"/>
      <c r="J102" s="672"/>
      <c r="K102" s="672"/>
      <c r="L102" s="672"/>
      <c r="M102" s="672"/>
      <c r="N102" s="672"/>
      <c r="O102" s="673"/>
    </row>
    <row r="103" spans="1:15" x14ac:dyDescent="0.25">
      <c r="A103" s="7"/>
      <c r="B103" s="675" t="s">
        <v>389</v>
      </c>
      <c r="C103" s="675"/>
      <c r="D103" s="675"/>
      <c r="E103" s="675"/>
      <c r="F103" s="675"/>
      <c r="G103" s="675"/>
      <c r="H103" s="675"/>
      <c r="I103" s="675"/>
      <c r="J103" s="675"/>
      <c r="K103" s="675"/>
      <c r="L103" s="8"/>
      <c r="M103" s="8"/>
      <c r="N103" s="8"/>
      <c r="O103" s="9"/>
    </row>
    <row r="104" spans="1:15" ht="15.75" thickBot="1" x14ac:dyDescent="0.3">
      <c r="A104" s="10"/>
      <c r="B104" s="640"/>
      <c r="C104" s="640"/>
      <c r="D104" s="640"/>
      <c r="E104" s="640"/>
      <c r="F104" s="640"/>
      <c r="G104" s="640"/>
      <c r="H104" s="640"/>
      <c r="I104" s="640"/>
      <c r="J104" s="640"/>
      <c r="K104" s="640"/>
      <c r="L104" s="640"/>
      <c r="M104" s="640"/>
      <c r="N104" s="640"/>
      <c r="O104" s="674"/>
    </row>
    <row r="105" spans="1:15" ht="27" customHeight="1" x14ac:dyDescent="0.25">
      <c r="A105" s="634" t="s">
        <v>391</v>
      </c>
      <c r="B105" s="635"/>
      <c r="C105" s="569" t="s">
        <v>142</v>
      </c>
      <c r="D105" s="569"/>
      <c r="E105" s="569"/>
      <c r="F105" s="569"/>
      <c r="G105" s="569"/>
      <c r="H105" s="569"/>
      <c r="I105" s="569"/>
      <c r="J105" s="569"/>
      <c r="K105" s="569"/>
      <c r="L105" s="569"/>
      <c r="M105" s="569"/>
      <c r="N105" s="569"/>
      <c r="O105" s="167"/>
    </row>
    <row r="106" spans="1:15" ht="24.75" customHeight="1" x14ac:dyDescent="0.25">
      <c r="A106" s="570" t="s">
        <v>119</v>
      </c>
      <c r="B106" s="571"/>
      <c r="C106" s="569" t="s">
        <v>143</v>
      </c>
      <c r="D106" s="569"/>
      <c r="E106" s="569"/>
      <c r="F106" s="569"/>
      <c r="G106" s="569"/>
      <c r="H106" s="569"/>
      <c r="I106" s="569"/>
      <c r="J106" s="569"/>
      <c r="K106" s="569"/>
      <c r="L106" s="569"/>
      <c r="M106" s="569"/>
      <c r="N106" s="569"/>
      <c r="O106" s="440">
        <f>'150.01'!O85+'150.02'!L77</f>
        <v>0</v>
      </c>
    </row>
    <row r="107" spans="1:15" ht="25.5" customHeight="1" thickBot="1" x14ac:dyDescent="0.3">
      <c r="A107" s="678" t="s">
        <v>120</v>
      </c>
      <c r="B107" s="679"/>
      <c r="C107" s="569" t="s">
        <v>144</v>
      </c>
      <c r="D107" s="569"/>
      <c r="E107" s="569"/>
      <c r="F107" s="569"/>
      <c r="G107" s="569"/>
      <c r="H107" s="569"/>
      <c r="I107" s="569"/>
      <c r="J107" s="569"/>
      <c r="K107" s="569"/>
      <c r="L107" s="569"/>
      <c r="M107" s="569"/>
      <c r="N107" s="569"/>
      <c r="O107" s="440">
        <f>'150.01'!O86+'150.02'!L78</f>
        <v>0</v>
      </c>
    </row>
    <row r="108" spans="1:15" x14ac:dyDescent="0.25">
      <c r="A108" s="681"/>
      <c r="B108" s="682"/>
      <c r="C108" s="683"/>
      <c r="D108" s="683"/>
      <c r="E108" s="683"/>
      <c r="F108" s="683"/>
      <c r="G108" s="683"/>
      <c r="H108" s="683"/>
      <c r="I108" s="683"/>
      <c r="J108" s="683"/>
      <c r="K108" s="683"/>
      <c r="L108" s="683"/>
      <c r="M108" s="683"/>
      <c r="N108" s="683"/>
      <c r="O108" s="684"/>
    </row>
    <row r="109" spans="1:15" x14ac:dyDescent="0.25">
      <c r="A109" s="10"/>
      <c r="B109" s="15" t="s">
        <v>145</v>
      </c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1"/>
      <c r="N109" s="11"/>
      <c r="O109" s="5"/>
    </row>
    <row r="110" spans="1:15" ht="15.75" thickBot="1" x14ac:dyDescent="0.3">
      <c r="A110" s="18"/>
      <c r="B110" s="639"/>
      <c r="C110" s="640"/>
      <c r="D110" s="640"/>
      <c r="E110" s="640"/>
      <c r="F110" s="640"/>
      <c r="G110" s="640"/>
      <c r="H110" s="640"/>
      <c r="I110" s="640"/>
      <c r="J110" s="640"/>
      <c r="K110" s="640"/>
      <c r="L110" s="640"/>
      <c r="M110" s="640"/>
      <c r="N110" s="640"/>
      <c r="O110" s="674"/>
    </row>
    <row r="111" spans="1:15" ht="27" customHeight="1" x14ac:dyDescent="0.25">
      <c r="A111" s="634" t="s">
        <v>392</v>
      </c>
      <c r="B111" s="635"/>
      <c r="C111" s="569" t="s">
        <v>143</v>
      </c>
      <c r="D111" s="569"/>
      <c r="E111" s="569"/>
      <c r="F111" s="569"/>
      <c r="G111" s="569"/>
      <c r="H111" s="569"/>
      <c r="I111" s="569"/>
      <c r="J111" s="569"/>
      <c r="K111" s="569"/>
      <c r="L111" s="569"/>
      <c r="M111" s="569"/>
      <c r="N111" s="569"/>
      <c r="O111" s="440">
        <f>'150.01'!O90+'150.02'!L82</f>
        <v>0</v>
      </c>
    </row>
    <row r="112" spans="1:15" ht="24.75" customHeight="1" x14ac:dyDescent="0.25">
      <c r="A112" s="567" t="s">
        <v>393</v>
      </c>
      <c r="B112" s="568"/>
      <c r="C112" s="569" t="s">
        <v>144</v>
      </c>
      <c r="D112" s="569"/>
      <c r="E112" s="569"/>
      <c r="F112" s="569"/>
      <c r="G112" s="569"/>
      <c r="H112" s="569"/>
      <c r="I112" s="569"/>
      <c r="J112" s="569"/>
      <c r="K112" s="569"/>
      <c r="L112" s="569"/>
      <c r="M112" s="569"/>
      <c r="N112" s="569"/>
      <c r="O112" s="440">
        <f>'150.01'!O91+'150.02'!L83</f>
        <v>0</v>
      </c>
    </row>
    <row r="113" spans="1:15" ht="15.75" thickBot="1" x14ac:dyDescent="0.3">
      <c r="A113" s="671"/>
      <c r="B113" s="672"/>
      <c r="C113" s="672"/>
      <c r="D113" s="672"/>
      <c r="E113" s="672"/>
      <c r="F113" s="672"/>
      <c r="G113" s="672"/>
      <c r="H113" s="672"/>
      <c r="I113" s="672"/>
      <c r="J113" s="672"/>
      <c r="K113" s="672"/>
      <c r="L113" s="672"/>
      <c r="M113" s="672"/>
      <c r="N113" s="672"/>
      <c r="O113" s="673"/>
    </row>
    <row r="114" spans="1:15" x14ac:dyDescent="0.25">
      <c r="A114" s="171"/>
      <c r="B114" s="630" t="s">
        <v>146</v>
      </c>
      <c r="C114" s="630"/>
      <c r="D114" s="630"/>
      <c r="E114" s="630"/>
      <c r="F114" s="630"/>
      <c r="G114" s="630"/>
      <c r="H114" s="630"/>
      <c r="I114" s="630"/>
      <c r="J114" s="630"/>
      <c r="K114" s="630"/>
      <c r="L114" s="676"/>
      <c r="M114" s="676"/>
      <c r="N114" s="676"/>
      <c r="O114" s="677"/>
    </row>
    <row r="115" spans="1:15" ht="15.75" thickBot="1" x14ac:dyDescent="0.3">
      <c r="A115" s="174"/>
      <c r="B115" s="632"/>
      <c r="C115" s="632"/>
      <c r="D115" s="632"/>
      <c r="E115" s="632"/>
      <c r="F115" s="632"/>
      <c r="G115" s="632"/>
      <c r="H115" s="632"/>
      <c r="I115" s="632"/>
      <c r="J115" s="632"/>
      <c r="K115" s="632"/>
      <c r="L115" s="632"/>
      <c r="M115" s="632"/>
      <c r="N115" s="632"/>
      <c r="O115" s="633"/>
    </row>
    <row r="116" spans="1:15" ht="33.950000000000003" customHeight="1" x14ac:dyDescent="0.25">
      <c r="A116" s="634" t="s">
        <v>394</v>
      </c>
      <c r="B116" s="635"/>
      <c r="C116" s="561" t="s">
        <v>973</v>
      </c>
      <c r="D116" s="561"/>
      <c r="E116" s="561"/>
      <c r="F116" s="561"/>
      <c r="G116" s="561"/>
      <c r="H116" s="561"/>
      <c r="I116" s="561"/>
      <c r="J116" s="561"/>
      <c r="K116" s="561"/>
      <c r="L116" s="561"/>
      <c r="M116" s="561"/>
      <c r="N116" s="561"/>
      <c r="O116" s="440">
        <f>'150.01'!O95+'150.02'!L87</f>
        <v>0</v>
      </c>
    </row>
    <row r="117" spans="1:15" ht="24.75" customHeight="1" x14ac:dyDescent="0.25">
      <c r="A117" s="567" t="s">
        <v>395</v>
      </c>
      <c r="B117" s="568"/>
      <c r="C117" s="569" t="s">
        <v>974</v>
      </c>
      <c r="D117" s="569"/>
      <c r="E117" s="569"/>
      <c r="F117" s="569"/>
      <c r="G117" s="569"/>
      <c r="H117" s="569"/>
      <c r="I117" s="569"/>
      <c r="J117" s="569"/>
      <c r="K117" s="569"/>
      <c r="L117" s="569"/>
      <c r="M117" s="569"/>
      <c r="N117" s="569"/>
      <c r="O117" s="440">
        <f>'150.01'!O96+'150.02'!L88</f>
        <v>0</v>
      </c>
    </row>
    <row r="118" spans="1:15" ht="24.75" customHeight="1" x14ac:dyDescent="0.25">
      <c r="A118" s="567" t="s">
        <v>396</v>
      </c>
      <c r="B118" s="568"/>
      <c r="C118" s="561" t="s">
        <v>975</v>
      </c>
      <c r="D118" s="561"/>
      <c r="E118" s="561"/>
      <c r="F118" s="561"/>
      <c r="G118" s="561"/>
      <c r="H118" s="561"/>
      <c r="I118" s="561"/>
      <c r="J118" s="561"/>
      <c r="K118" s="561"/>
      <c r="L118" s="561"/>
      <c r="M118" s="561"/>
      <c r="N118" s="561"/>
      <c r="O118" s="440">
        <f>'150.01'!O98+'150.02'!L89</f>
        <v>0</v>
      </c>
    </row>
    <row r="119" spans="1:15" ht="24.75" customHeight="1" x14ac:dyDescent="0.25">
      <c r="A119" s="559" t="s">
        <v>119</v>
      </c>
      <c r="B119" s="560"/>
      <c r="C119" s="561" t="s">
        <v>976</v>
      </c>
      <c r="D119" s="561"/>
      <c r="E119" s="561"/>
      <c r="F119" s="561"/>
      <c r="G119" s="561"/>
      <c r="H119" s="561"/>
      <c r="I119" s="561"/>
      <c r="J119" s="561"/>
      <c r="K119" s="561"/>
      <c r="L119" s="561"/>
      <c r="M119" s="561"/>
      <c r="N119" s="561"/>
      <c r="O119" s="440">
        <f>'150.01'!O98+'150.02'!L90</f>
        <v>0</v>
      </c>
    </row>
    <row r="120" spans="1:15" ht="29.45" customHeight="1" x14ac:dyDescent="0.25">
      <c r="A120" s="559" t="s">
        <v>120</v>
      </c>
      <c r="B120" s="560"/>
      <c r="C120" s="561" t="s">
        <v>977</v>
      </c>
      <c r="D120" s="561"/>
      <c r="E120" s="561"/>
      <c r="F120" s="561"/>
      <c r="G120" s="561"/>
      <c r="H120" s="561"/>
      <c r="I120" s="561"/>
      <c r="J120" s="561"/>
      <c r="K120" s="561"/>
      <c r="L120" s="561"/>
      <c r="M120" s="561"/>
      <c r="N120" s="561"/>
      <c r="O120" s="440">
        <f>'150.02'!L91</f>
        <v>0</v>
      </c>
    </row>
    <row r="121" spans="1:15" ht="11.45" customHeight="1" x14ac:dyDescent="0.25">
      <c r="A121" s="567"/>
      <c r="B121" s="568"/>
      <c r="C121" s="561"/>
      <c r="D121" s="561"/>
      <c r="E121" s="561"/>
      <c r="F121" s="561"/>
      <c r="G121" s="561"/>
      <c r="H121" s="561"/>
      <c r="I121" s="561"/>
      <c r="J121" s="561"/>
      <c r="K121" s="561"/>
      <c r="L121" s="561"/>
      <c r="M121" s="561"/>
      <c r="N121" s="561"/>
      <c r="O121" s="440"/>
    </row>
    <row r="122" spans="1:15" ht="27" customHeight="1" x14ac:dyDescent="0.25">
      <c r="A122" s="567" t="s">
        <v>398</v>
      </c>
      <c r="B122" s="568"/>
      <c r="C122" s="561" t="s">
        <v>978</v>
      </c>
      <c r="D122" s="561"/>
      <c r="E122" s="561"/>
      <c r="F122" s="561"/>
      <c r="G122" s="561"/>
      <c r="H122" s="561"/>
      <c r="I122" s="561"/>
      <c r="J122" s="561"/>
      <c r="K122" s="561"/>
      <c r="L122" s="561"/>
      <c r="M122" s="561"/>
      <c r="N122" s="561"/>
      <c r="O122" s="440">
        <f>'150.01'!O99+'150.02'!L92</f>
        <v>0</v>
      </c>
    </row>
    <row r="123" spans="1:15" ht="27" customHeight="1" x14ac:dyDescent="0.25">
      <c r="A123" s="567" t="s">
        <v>399</v>
      </c>
      <c r="B123" s="568"/>
      <c r="C123" s="561" t="s">
        <v>979</v>
      </c>
      <c r="D123" s="561"/>
      <c r="E123" s="561"/>
      <c r="F123" s="561"/>
      <c r="G123" s="561"/>
      <c r="H123" s="561"/>
      <c r="I123" s="561"/>
      <c r="J123" s="561"/>
      <c r="K123" s="561"/>
      <c r="L123" s="561"/>
      <c r="M123" s="561"/>
      <c r="N123" s="561"/>
      <c r="O123" s="440">
        <f>'150.01'!O100+'150.02'!L93</f>
        <v>0</v>
      </c>
    </row>
    <row r="124" spans="1:15" ht="27" customHeight="1" x14ac:dyDescent="0.25">
      <c r="A124" s="559" t="s">
        <v>119</v>
      </c>
      <c r="B124" s="560"/>
      <c r="C124" s="561" t="s">
        <v>1182</v>
      </c>
      <c r="D124" s="561"/>
      <c r="E124" s="561"/>
      <c r="F124" s="561"/>
      <c r="G124" s="561"/>
      <c r="H124" s="561"/>
      <c r="I124" s="561"/>
      <c r="J124" s="561"/>
      <c r="K124" s="561"/>
      <c r="L124" s="561"/>
      <c r="M124" s="561"/>
      <c r="N124" s="561"/>
      <c r="O124" s="440">
        <f>'150.01'!O101+'150.02'!L94</f>
        <v>0</v>
      </c>
    </row>
    <row r="125" spans="1:15" ht="44.45" customHeight="1" x14ac:dyDescent="0.25">
      <c r="A125" s="559" t="s">
        <v>120</v>
      </c>
      <c r="B125" s="560"/>
      <c r="C125" s="561" t="s">
        <v>1181</v>
      </c>
      <c r="D125" s="561"/>
      <c r="E125" s="561"/>
      <c r="F125" s="561"/>
      <c r="G125" s="561"/>
      <c r="H125" s="561"/>
      <c r="I125" s="561"/>
      <c r="J125" s="561"/>
      <c r="K125" s="561"/>
      <c r="L125" s="561"/>
      <c r="M125" s="561"/>
      <c r="N125" s="561"/>
      <c r="O125" s="440">
        <f>'150.01'!O102+'150.02'!L95</f>
        <v>0</v>
      </c>
    </row>
    <row r="126" spans="1:15" ht="10.15" customHeight="1" x14ac:dyDescent="0.25">
      <c r="A126" s="567"/>
      <c r="B126" s="568"/>
      <c r="C126" s="561"/>
      <c r="D126" s="561"/>
      <c r="E126" s="561"/>
      <c r="F126" s="561"/>
      <c r="G126" s="561"/>
      <c r="H126" s="561"/>
      <c r="I126" s="561"/>
      <c r="J126" s="561"/>
      <c r="K126" s="561"/>
      <c r="L126" s="561"/>
      <c r="M126" s="561"/>
      <c r="N126" s="561"/>
      <c r="O126" s="440"/>
    </row>
    <row r="127" spans="1:15" ht="41.45" customHeight="1" x14ac:dyDescent="0.25">
      <c r="A127" s="567" t="s">
        <v>400</v>
      </c>
      <c r="B127" s="568"/>
      <c r="C127" s="561" t="s">
        <v>980</v>
      </c>
      <c r="D127" s="561"/>
      <c r="E127" s="561"/>
      <c r="F127" s="561"/>
      <c r="G127" s="561"/>
      <c r="H127" s="561"/>
      <c r="I127" s="561"/>
      <c r="J127" s="561"/>
      <c r="K127" s="561"/>
      <c r="L127" s="561"/>
      <c r="M127" s="561"/>
      <c r="N127" s="561"/>
      <c r="O127" s="440">
        <f>'150.01'!O104+'150.02'!L97</f>
        <v>0</v>
      </c>
    </row>
    <row r="128" spans="1:15" ht="32.450000000000003" customHeight="1" x14ac:dyDescent="0.25">
      <c r="A128" s="567" t="s">
        <v>401</v>
      </c>
      <c r="B128" s="568"/>
      <c r="C128" s="561" t="s">
        <v>397</v>
      </c>
      <c r="D128" s="561"/>
      <c r="E128" s="561"/>
      <c r="F128" s="561"/>
      <c r="G128" s="561"/>
      <c r="H128" s="561"/>
      <c r="I128" s="561"/>
      <c r="J128" s="561"/>
      <c r="K128" s="561"/>
      <c r="L128" s="561"/>
      <c r="M128" s="561"/>
      <c r="N128" s="561"/>
      <c r="O128" s="440">
        <f>'150.01'!O105+'150.02'!L98</f>
        <v>0</v>
      </c>
    </row>
    <row r="129" spans="1:15" ht="33.6" customHeight="1" x14ac:dyDescent="0.25">
      <c r="A129" s="567" t="s">
        <v>402</v>
      </c>
      <c r="B129" s="568"/>
      <c r="C129" s="561" t="s">
        <v>1000</v>
      </c>
      <c r="D129" s="561"/>
      <c r="E129" s="561"/>
      <c r="F129" s="561"/>
      <c r="G129" s="561"/>
      <c r="H129" s="561"/>
      <c r="I129" s="561"/>
      <c r="J129" s="561"/>
      <c r="K129" s="561"/>
      <c r="L129" s="561"/>
      <c r="M129" s="561"/>
      <c r="N129" s="561"/>
      <c r="O129" s="440">
        <f>'150.01'!O106+'150.02'!L99</f>
        <v>0</v>
      </c>
    </row>
    <row r="130" spans="1:15" ht="30" customHeight="1" x14ac:dyDescent="0.25">
      <c r="A130" s="570" t="s">
        <v>112</v>
      </c>
      <c r="B130" s="571"/>
      <c r="C130" s="561" t="s">
        <v>981</v>
      </c>
      <c r="D130" s="561"/>
      <c r="E130" s="561"/>
      <c r="F130" s="561"/>
      <c r="G130" s="561"/>
      <c r="H130" s="561"/>
      <c r="I130" s="561"/>
      <c r="J130" s="561"/>
      <c r="K130" s="561"/>
      <c r="L130" s="561"/>
      <c r="M130" s="561"/>
      <c r="N130" s="561"/>
      <c r="O130" s="440">
        <f>'150.01'!O107+'150.02'!L100</f>
        <v>0</v>
      </c>
    </row>
    <row r="131" spans="1:15" ht="27" customHeight="1" x14ac:dyDescent="0.25">
      <c r="A131" s="570" t="s">
        <v>131</v>
      </c>
      <c r="B131" s="571"/>
      <c r="C131" s="561" t="s">
        <v>982</v>
      </c>
      <c r="D131" s="561"/>
      <c r="E131" s="561"/>
      <c r="F131" s="561"/>
      <c r="G131" s="561"/>
      <c r="H131" s="561"/>
      <c r="I131" s="561"/>
      <c r="J131" s="561"/>
      <c r="K131" s="561"/>
      <c r="L131" s="561"/>
      <c r="M131" s="561"/>
      <c r="N131" s="561"/>
      <c r="O131" s="440">
        <f>'150.01'!O108+'150.02'!L101</f>
        <v>0</v>
      </c>
    </row>
    <row r="132" spans="1:15" ht="31.15" customHeight="1" x14ac:dyDescent="0.25">
      <c r="A132" s="567" t="s">
        <v>403</v>
      </c>
      <c r="B132" s="568"/>
      <c r="C132" s="561" t="s">
        <v>1183</v>
      </c>
      <c r="D132" s="561"/>
      <c r="E132" s="561"/>
      <c r="F132" s="561"/>
      <c r="G132" s="561"/>
      <c r="H132" s="561"/>
      <c r="I132" s="561"/>
      <c r="J132" s="561"/>
      <c r="K132" s="561"/>
      <c r="L132" s="561"/>
      <c r="M132" s="561"/>
      <c r="N132" s="561"/>
      <c r="O132" s="440">
        <f>'150.01'!O109+'150.02'!L102</f>
        <v>0</v>
      </c>
    </row>
    <row r="133" spans="1:15" ht="24" customHeight="1" x14ac:dyDescent="0.25">
      <c r="A133" s="567" t="s">
        <v>404</v>
      </c>
      <c r="B133" s="568"/>
      <c r="C133" s="569" t="s">
        <v>489</v>
      </c>
      <c r="D133" s="569"/>
      <c r="E133" s="569"/>
      <c r="F133" s="569"/>
      <c r="G133" s="569"/>
      <c r="H133" s="569"/>
      <c r="I133" s="569"/>
      <c r="J133" s="569"/>
      <c r="K133" s="569"/>
      <c r="L133" s="569"/>
      <c r="M133" s="569"/>
      <c r="N133" s="569"/>
      <c r="O133" s="440">
        <f>'150.01'!O111+'150.02'!L103</f>
        <v>0</v>
      </c>
    </row>
    <row r="134" spans="1:15" ht="20.45" customHeight="1" thickBot="1" x14ac:dyDescent="0.3">
      <c r="A134" s="559" t="s">
        <v>119</v>
      </c>
      <c r="B134" s="560"/>
      <c r="C134" s="561" t="s">
        <v>1184</v>
      </c>
      <c r="D134" s="561"/>
      <c r="E134" s="561"/>
      <c r="F134" s="561"/>
      <c r="G134" s="561"/>
      <c r="H134" s="561"/>
      <c r="I134" s="561"/>
      <c r="J134" s="561"/>
      <c r="K134" s="561"/>
      <c r="L134" s="561"/>
      <c r="M134" s="561"/>
      <c r="N134" s="561"/>
      <c r="O134" s="551"/>
    </row>
    <row r="135" spans="1:15" ht="20.45" customHeight="1" x14ac:dyDescent="0.25">
      <c r="A135" s="171"/>
      <c r="B135" s="630" t="s">
        <v>147</v>
      </c>
      <c r="C135" s="630"/>
      <c r="D135" s="630"/>
      <c r="E135" s="630"/>
      <c r="F135" s="630"/>
      <c r="G135" s="630"/>
      <c r="H135" s="630"/>
      <c r="I135" s="630"/>
      <c r="J135" s="630"/>
      <c r="K135" s="630"/>
      <c r="L135" s="172"/>
      <c r="M135" s="172"/>
      <c r="N135" s="172"/>
      <c r="O135" s="173"/>
    </row>
    <row r="136" spans="1:15" ht="8.4499999999999993" customHeight="1" x14ac:dyDescent="0.25">
      <c r="A136" s="631"/>
      <c r="B136" s="632"/>
      <c r="C136" s="632"/>
      <c r="D136" s="632"/>
      <c r="E136" s="632"/>
      <c r="F136" s="632"/>
      <c r="G136" s="632"/>
      <c r="H136" s="632"/>
      <c r="I136" s="632"/>
      <c r="J136" s="632"/>
      <c r="K136" s="632"/>
      <c r="L136" s="632"/>
      <c r="M136" s="632"/>
      <c r="N136" s="632"/>
      <c r="O136" s="633"/>
    </row>
    <row r="137" spans="1:15" ht="24.75" customHeight="1" x14ac:dyDescent="0.25">
      <c r="A137" s="562" t="s">
        <v>405</v>
      </c>
      <c r="B137" s="563"/>
      <c r="C137" s="564" t="s">
        <v>1185</v>
      </c>
      <c r="D137" s="565"/>
      <c r="E137" s="565"/>
      <c r="F137" s="565"/>
      <c r="G137" s="565"/>
      <c r="H137" s="565"/>
      <c r="I137" s="565"/>
      <c r="J137" s="565"/>
      <c r="K137" s="565"/>
      <c r="L137" s="565"/>
      <c r="M137" s="565"/>
      <c r="N137" s="566"/>
      <c r="O137" s="440">
        <f>'150.01'!O113+'150.02'!L105</f>
        <v>0</v>
      </c>
    </row>
    <row r="138" spans="1:15" ht="21" customHeight="1" x14ac:dyDescent="0.25">
      <c r="A138" s="562" t="s">
        <v>406</v>
      </c>
      <c r="B138" s="563"/>
      <c r="C138" s="564" t="s">
        <v>1186</v>
      </c>
      <c r="D138" s="565"/>
      <c r="E138" s="565"/>
      <c r="F138" s="565"/>
      <c r="G138" s="565"/>
      <c r="H138" s="565"/>
      <c r="I138" s="565"/>
      <c r="J138" s="565"/>
      <c r="K138" s="565"/>
      <c r="L138" s="565"/>
      <c r="M138" s="565"/>
      <c r="N138" s="566"/>
      <c r="O138" s="440">
        <f>'150.01'!O114+'150.02'!L106</f>
        <v>0</v>
      </c>
    </row>
    <row r="139" spans="1:15" ht="25.5" customHeight="1" x14ac:dyDescent="0.25">
      <c r="A139" s="567" t="s">
        <v>407</v>
      </c>
      <c r="B139" s="568"/>
      <c r="C139" s="569" t="s">
        <v>148</v>
      </c>
      <c r="D139" s="569"/>
      <c r="E139" s="569"/>
      <c r="F139" s="569"/>
      <c r="G139" s="569"/>
      <c r="H139" s="569"/>
      <c r="I139" s="569"/>
      <c r="J139" s="569"/>
      <c r="K139" s="569"/>
      <c r="L139" s="569"/>
      <c r="M139" s="569"/>
      <c r="N139" s="569"/>
      <c r="O139" s="217">
        <v>0.2</v>
      </c>
    </row>
    <row r="140" spans="1:15" ht="32.25" customHeight="1" x14ac:dyDescent="0.25">
      <c r="A140" s="567" t="s">
        <v>409</v>
      </c>
      <c r="B140" s="568"/>
      <c r="C140" s="569" t="s">
        <v>983</v>
      </c>
      <c r="D140" s="569"/>
      <c r="E140" s="569"/>
      <c r="F140" s="569"/>
      <c r="G140" s="569"/>
      <c r="H140" s="569"/>
      <c r="I140" s="569"/>
      <c r="J140" s="569"/>
      <c r="K140" s="569"/>
      <c r="L140" s="569"/>
      <c r="M140" s="569"/>
      <c r="N140" s="569"/>
      <c r="O140" s="440">
        <f>'150.01'!O118+'150.02'!L110</f>
        <v>0</v>
      </c>
    </row>
    <row r="141" spans="1:15" ht="26.25" customHeight="1" x14ac:dyDescent="0.25">
      <c r="A141" s="567" t="s">
        <v>410</v>
      </c>
      <c r="B141" s="568"/>
      <c r="C141" s="561" t="s">
        <v>1198</v>
      </c>
      <c r="D141" s="561"/>
      <c r="E141" s="561"/>
      <c r="F141" s="561"/>
      <c r="G141" s="561"/>
      <c r="H141" s="561"/>
      <c r="I141" s="561"/>
      <c r="J141" s="561"/>
      <c r="K141" s="561"/>
      <c r="L141" s="561"/>
      <c r="M141" s="561"/>
      <c r="N141" s="561"/>
      <c r="O141" s="440">
        <f>'150.01'!O119+'150.02'!L111</f>
        <v>0</v>
      </c>
    </row>
    <row r="142" spans="1:15" ht="21" customHeight="1" x14ac:dyDescent="0.25">
      <c r="A142" s="560" t="s">
        <v>119</v>
      </c>
      <c r="B142" s="560"/>
      <c r="C142" s="569" t="s">
        <v>408</v>
      </c>
      <c r="D142" s="569"/>
      <c r="E142" s="569"/>
      <c r="F142" s="569"/>
      <c r="G142" s="569"/>
      <c r="H142" s="569"/>
      <c r="I142" s="569"/>
      <c r="J142" s="569"/>
      <c r="K142" s="569"/>
      <c r="L142" s="569"/>
      <c r="M142" s="569"/>
      <c r="N142" s="569"/>
      <c r="O142" s="440">
        <f>'150.01'!O120+'150.02'!L112</f>
        <v>0</v>
      </c>
    </row>
    <row r="143" spans="1:15" ht="26.25" customHeight="1" x14ac:dyDescent="0.25">
      <c r="A143" s="560" t="s">
        <v>120</v>
      </c>
      <c r="B143" s="560"/>
      <c r="C143" s="569" t="s">
        <v>984</v>
      </c>
      <c r="D143" s="569"/>
      <c r="E143" s="569"/>
      <c r="F143" s="569"/>
      <c r="G143" s="569"/>
      <c r="H143" s="569"/>
      <c r="I143" s="569"/>
      <c r="J143" s="569"/>
      <c r="K143" s="569"/>
      <c r="L143" s="569"/>
      <c r="M143" s="569"/>
      <c r="N143" s="569"/>
      <c r="O143" s="440">
        <f>'150.01'!O121+'150.02'!L113</f>
        <v>0</v>
      </c>
    </row>
    <row r="144" spans="1:15" ht="26.25" customHeight="1" x14ac:dyDescent="0.25">
      <c r="A144" s="560" t="s">
        <v>121</v>
      </c>
      <c r="B144" s="560"/>
      <c r="C144" s="561" t="s">
        <v>697</v>
      </c>
      <c r="D144" s="561"/>
      <c r="E144" s="561"/>
      <c r="F144" s="561"/>
      <c r="G144" s="561"/>
      <c r="H144" s="561"/>
      <c r="I144" s="561"/>
      <c r="J144" s="561"/>
      <c r="K144" s="561"/>
      <c r="L144" s="561"/>
      <c r="M144" s="561"/>
      <c r="N144" s="561"/>
      <c r="O144" s="440">
        <f>'150.01'!O120+'150.02'!L114</f>
        <v>0</v>
      </c>
    </row>
    <row r="145" spans="1:15" ht="5.45" customHeight="1" x14ac:dyDescent="0.25">
      <c r="A145" s="567"/>
      <c r="B145" s="568"/>
      <c r="C145" s="561"/>
      <c r="D145" s="561"/>
      <c r="E145" s="561"/>
      <c r="F145" s="561"/>
      <c r="G145" s="561"/>
      <c r="H145" s="561"/>
      <c r="I145" s="561"/>
      <c r="J145" s="561"/>
      <c r="K145" s="561"/>
      <c r="L145" s="561"/>
      <c r="M145" s="561"/>
      <c r="N145" s="561"/>
      <c r="O145" s="440"/>
    </row>
    <row r="146" spans="1:15" ht="46.9" customHeight="1" x14ac:dyDescent="0.25">
      <c r="A146" s="560" t="s">
        <v>122</v>
      </c>
      <c r="B146" s="560"/>
      <c r="C146" s="561" t="s">
        <v>985</v>
      </c>
      <c r="D146" s="561"/>
      <c r="E146" s="561"/>
      <c r="F146" s="561"/>
      <c r="G146" s="561"/>
      <c r="H146" s="561"/>
      <c r="I146" s="561"/>
      <c r="J146" s="561"/>
      <c r="K146" s="561"/>
      <c r="L146" s="561"/>
      <c r="M146" s="561"/>
      <c r="N146" s="561"/>
      <c r="O146" s="440">
        <f>'150.01'!O123+'150.02'!L115</f>
        <v>0</v>
      </c>
    </row>
    <row r="147" spans="1:15" ht="25.5" customHeight="1" x14ac:dyDescent="0.25">
      <c r="A147" s="560" t="s">
        <v>123</v>
      </c>
      <c r="B147" s="560"/>
      <c r="C147" s="561" t="s">
        <v>986</v>
      </c>
      <c r="D147" s="561"/>
      <c r="E147" s="561"/>
      <c r="F147" s="561"/>
      <c r="G147" s="561"/>
      <c r="H147" s="561"/>
      <c r="I147" s="561"/>
      <c r="J147" s="561"/>
      <c r="K147" s="561"/>
      <c r="L147" s="561"/>
      <c r="M147" s="561"/>
      <c r="N147" s="561"/>
      <c r="O147" s="440">
        <f>'150.01'!O124+'150.02'!L116</f>
        <v>0</v>
      </c>
    </row>
    <row r="148" spans="1:15" ht="30" customHeight="1" x14ac:dyDescent="0.25">
      <c r="A148" s="560" t="s">
        <v>124</v>
      </c>
      <c r="B148" s="560"/>
      <c r="C148" s="569" t="s">
        <v>987</v>
      </c>
      <c r="D148" s="569"/>
      <c r="E148" s="569"/>
      <c r="F148" s="569"/>
      <c r="G148" s="569"/>
      <c r="H148" s="569"/>
      <c r="I148" s="569"/>
      <c r="J148" s="569"/>
      <c r="K148" s="569"/>
      <c r="L148" s="569"/>
      <c r="M148" s="569"/>
      <c r="N148" s="569"/>
      <c r="O148" s="440">
        <f>'150.01'!O125+'150.02'!L117</f>
        <v>0</v>
      </c>
    </row>
    <row r="149" spans="1:15" ht="4.9000000000000004" customHeight="1" x14ac:dyDescent="0.25">
      <c r="A149" s="560"/>
      <c r="B149" s="560"/>
      <c r="C149" s="561"/>
      <c r="D149" s="561"/>
      <c r="E149" s="561"/>
      <c r="F149" s="561"/>
      <c r="G149" s="561"/>
      <c r="H149" s="561"/>
      <c r="I149" s="561"/>
      <c r="J149" s="561"/>
      <c r="K149" s="561"/>
      <c r="L149" s="561"/>
      <c r="M149" s="561"/>
      <c r="N149" s="561"/>
      <c r="O149" s="440"/>
    </row>
    <row r="150" spans="1:15" x14ac:dyDescent="0.25">
      <c r="A150" s="567" t="s">
        <v>411</v>
      </c>
      <c r="B150" s="568"/>
      <c r="C150" s="569" t="s">
        <v>988</v>
      </c>
      <c r="D150" s="569"/>
      <c r="E150" s="569"/>
      <c r="F150" s="569"/>
      <c r="G150" s="569"/>
      <c r="H150" s="569"/>
      <c r="I150" s="569"/>
      <c r="J150" s="569"/>
      <c r="K150" s="569"/>
      <c r="L150" s="569"/>
      <c r="M150" s="569"/>
      <c r="N150" s="569"/>
      <c r="O150" s="440">
        <f>O141-O151</f>
        <v>0</v>
      </c>
    </row>
    <row r="151" spans="1:15" ht="23.25" customHeight="1" x14ac:dyDescent="0.25">
      <c r="A151" s="560" t="s">
        <v>119</v>
      </c>
      <c r="B151" s="560"/>
      <c r="C151" s="561" t="s">
        <v>989</v>
      </c>
      <c r="D151" s="561"/>
      <c r="E151" s="561"/>
      <c r="F151" s="561"/>
      <c r="G151" s="561"/>
      <c r="H151" s="561"/>
      <c r="I151" s="561"/>
      <c r="J151" s="561"/>
      <c r="K151" s="561"/>
      <c r="L151" s="561"/>
      <c r="M151" s="561"/>
      <c r="N151" s="561"/>
      <c r="O151" s="440">
        <f>'150.02'!O126+'150.02'!L120</f>
        <v>0</v>
      </c>
    </row>
    <row r="152" spans="1:15" ht="30.6" customHeight="1" x14ac:dyDescent="0.25">
      <c r="A152" s="567" t="s">
        <v>412</v>
      </c>
      <c r="B152" s="568"/>
      <c r="C152" s="561" t="s">
        <v>1189</v>
      </c>
      <c r="D152" s="561"/>
      <c r="E152" s="561"/>
      <c r="F152" s="561"/>
      <c r="G152" s="561"/>
      <c r="H152" s="561"/>
      <c r="I152" s="561"/>
      <c r="J152" s="561"/>
      <c r="K152" s="561"/>
      <c r="L152" s="561"/>
      <c r="M152" s="561"/>
      <c r="N152" s="561"/>
      <c r="O152" s="440">
        <f>'150.01'!O129+'150.02'!L121</f>
        <v>0</v>
      </c>
    </row>
    <row r="153" spans="1:15" ht="30" customHeight="1" x14ac:dyDescent="0.25">
      <c r="A153" s="567" t="s">
        <v>413</v>
      </c>
      <c r="B153" s="568"/>
      <c r="C153" s="561" t="s">
        <v>1190</v>
      </c>
      <c r="D153" s="561"/>
      <c r="E153" s="561"/>
      <c r="F153" s="561"/>
      <c r="G153" s="561"/>
      <c r="H153" s="561"/>
      <c r="I153" s="561"/>
      <c r="J153" s="561"/>
      <c r="K153" s="561"/>
      <c r="L153" s="561"/>
      <c r="M153" s="561"/>
      <c r="N153" s="561"/>
      <c r="O153" s="440">
        <f>'150.01'!O130+'150.02'!L122</f>
        <v>0</v>
      </c>
    </row>
    <row r="154" spans="1:15" ht="31.9" customHeight="1" x14ac:dyDescent="0.25">
      <c r="A154" s="567" t="s">
        <v>991</v>
      </c>
      <c r="B154" s="568"/>
      <c r="C154" s="561" t="s">
        <v>1191</v>
      </c>
      <c r="D154" s="561"/>
      <c r="E154" s="561"/>
      <c r="F154" s="561"/>
      <c r="G154" s="561"/>
      <c r="H154" s="561"/>
      <c r="I154" s="561"/>
      <c r="J154" s="561"/>
      <c r="K154" s="561"/>
      <c r="L154" s="561"/>
      <c r="M154" s="561"/>
      <c r="N154" s="561"/>
      <c r="O154" s="440">
        <f>'150.01'!O131+'150.02'!L123</f>
        <v>0</v>
      </c>
    </row>
    <row r="155" spans="1:15" ht="21.75" customHeight="1" x14ac:dyDescent="0.25">
      <c r="A155" s="567" t="s">
        <v>1159</v>
      </c>
      <c r="B155" s="568"/>
      <c r="C155" s="569" t="s">
        <v>990</v>
      </c>
      <c r="D155" s="569"/>
      <c r="E155" s="569"/>
      <c r="F155" s="569"/>
      <c r="G155" s="569"/>
      <c r="H155" s="569"/>
      <c r="I155" s="569"/>
      <c r="J155" s="569"/>
      <c r="K155" s="569"/>
      <c r="L155" s="569"/>
      <c r="M155" s="569"/>
      <c r="N155" s="569"/>
      <c r="O155" s="440">
        <f>'150.01'!O132+'150.02'!L124</f>
        <v>0</v>
      </c>
    </row>
    <row r="156" spans="1:15" x14ac:dyDescent="0.25">
      <c r="A156" s="567" t="s">
        <v>1187</v>
      </c>
      <c r="B156" s="568"/>
      <c r="C156" s="569" t="s">
        <v>149</v>
      </c>
      <c r="D156" s="569"/>
      <c r="E156" s="569"/>
      <c r="F156" s="569"/>
      <c r="G156" s="569"/>
      <c r="H156" s="569"/>
      <c r="I156" s="569"/>
      <c r="J156" s="569"/>
      <c r="K156" s="569"/>
      <c r="L156" s="569"/>
      <c r="M156" s="569"/>
      <c r="N156" s="569"/>
      <c r="O156" s="440"/>
    </row>
    <row r="157" spans="1:15" ht="21.75" customHeight="1" x14ac:dyDescent="0.25">
      <c r="A157" s="560" t="s">
        <v>119</v>
      </c>
      <c r="B157" s="560"/>
      <c r="C157" s="561" t="s">
        <v>414</v>
      </c>
      <c r="D157" s="561"/>
      <c r="E157" s="561"/>
      <c r="F157" s="561"/>
      <c r="G157" s="561"/>
      <c r="H157" s="561"/>
      <c r="I157" s="561"/>
      <c r="J157" s="561"/>
      <c r="K157" s="561"/>
      <c r="L157" s="561"/>
      <c r="M157" s="561"/>
      <c r="N157" s="561"/>
      <c r="O157" s="440">
        <f>'150.01'!O134+'150.02'!L126</f>
        <v>0</v>
      </c>
    </row>
    <row r="158" spans="1:15" x14ac:dyDescent="0.25">
      <c r="A158" s="560" t="s">
        <v>120</v>
      </c>
      <c r="B158" s="560"/>
      <c r="C158" s="102" t="s">
        <v>415</v>
      </c>
      <c r="D158" s="110"/>
      <c r="E158" s="636" t="s">
        <v>416</v>
      </c>
      <c r="F158" s="636"/>
      <c r="G158" s="636"/>
      <c r="H158" s="636"/>
      <c r="I158" s="636"/>
      <c r="J158" s="636"/>
      <c r="K158" s="636"/>
      <c r="L158" s="636"/>
      <c r="M158" s="636"/>
      <c r="N158" s="636"/>
      <c r="O158" s="476">
        <f>'150.01'!O135+'150.02'!L127</f>
        <v>0</v>
      </c>
    </row>
    <row r="159" spans="1:15" x14ac:dyDescent="0.25">
      <c r="A159" s="560" t="s">
        <v>121</v>
      </c>
      <c r="B159" s="560"/>
      <c r="C159" s="561" t="s">
        <v>150</v>
      </c>
      <c r="D159" s="561"/>
      <c r="E159" s="561"/>
      <c r="F159" s="561"/>
      <c r="G159" s="561"/>
      <c r="H159" s="561"/>
      <c r="I159" s="561"/>
      <c r="J159" s="561"/>
      <c r="K159" s="561"/>
      <c r="L159" s="561"/>
      <c r="M159" s="561"/>
      <c r="N159" s="561"/>
      <c r="O159" s="440"/>
    </row>
    <row r="160" spans="1:15" x14ac:dyDescent="0.25">
      <c r="A160" s="560" t="s">
        <v>122</v>
      </c>
      <c r="B160" s="560"/>
      <c r="C160" s="561" t="s">
        <v>151</v>
      </c>
      <c r="D160" s="561"/>
      <c r="E160" s="561"/>
      <c r="F160" s="561"/>
      <c r="G160" s="561"/>
      <c r="H160" s="561"/>
      <c r="I160" s="637"/>
      <c r="J160" s="637"/>
      <c r="K160" s="637"/>
      <c r="L160" s="637"/>
      <c r="M160" s="637"/>
      <c r="N160" s="637"/>
      <c r="O160" s="638"/>
    </row>
    <row r="161" spans="1:15" x14ac:dyDescent="0.25">
      <c r="A161" s="628"/>
      <c r="B161" s="628"/>
      <c r="C161" s="628"/>
      <c r="D161" s="628"/>
      <c r="E161" s="628"/>
      <c r="F161" s="628"/>
      <c r="G161" s="628"/>
      <c r="H161" s="628"/>
      <c r="I161" s="628"/>
      <c r="J161" s="628"/>
      <c r="K161" s="628"/>
      <c r="L161" s="628"/>
      <c r="M161" s="628"/>
      <c r="N161" s="628"/>
      <c r="O161" s="629"/>
    </row>
    <row r="162" spans="1:15" ht="29.45" customHeight="1" x14ac:dyDescent="0.25">
      <c r="A162" s="567" t="s">
        <v>1188</v>
      </c>
      <c r="B162" s="568"/>
      <c r="C162" s="561" t="s">
        <v>1192</v>
      </c>
      <c r="D162" s="561"/>
      <c r="E162" s="561"/>
      <c r="F162" s="561"/>
      <c r="G162" s="561"/>
      <c r="H162" s="561"/>
      <c r="I162" s="561"/>
      <c r="J162" s="561"/>
      <c r="K162" s="561"/>
      <c r="L162" s="561"/>
      <c r="M162" s="561"/>
      <c r="N162" s="561"/>
      <c r="O162" s="440">
        <f>'150.01'!O139+'150.02'!L131</f>
        <v>0</v>
      </c>
    </row>
    <row r="163" spans="1:15" x14ac:dyDescent="0.25">
      <c r="A163" s="628"/>
      <c r="B163" s="628"/>
      <c r="C163" s="628"/>
      <c r="D163" s="628"/>
      <c r="E163" s="628"/>
      <c r="F163" s="628"/>
      <c r="G163" s="628"/>
      <c r="H163" s="628"/>
      <c r="I163" s="628"/>
      <c r="J163" s="628"/>
      <c r="K163" s="628"/>
      <c r="L163" s="628"/>
      <c r="M163" s="628"/>
      <c r="N163" s="628"/>
      <c r="O163" s="629"/>
    </row>
    <row r="164" spans="1:15" x14ac:dyDescent="0.25">
      <c r="A164" s="567" t="s">
        <v>1228</v>
      </c>
      <c r="B164" s="568"/>
      <c r="C164" s="569" t="s">
        <v>1160</v>
      </c>
      <c r="D164" s="569"/>
      <c r="E164" s="569"/>
      <c r="F164" s="569"/>
      <c r="G164" s="569"/>
      <c r="H164" s="569"/>
      <c r="I164" s="569"/>
      <c r="J164" s="569"/>
      <c r="K164" s="569"/>
      <c r="L164" s="569"/>
      <c r="M164" s="569"/>
      <c r="N164" s="569"/>
      <c r="O164" s="440">
        <f>'150.12'!I59:O59</f>
        <v>0</v>
      </c>
    </row>
    <row r="166" spans="1:15" x14ac:dyDescent="0.25">
      <c r="A166" s="524"/>
      <c r="B166" s="607" t="s">
        <v>1164</v>
      </c>
      <c r="C166" s="607"/>
      <c r="D166" s="607"/>
      <c r="E166" s="607"/>
      <c r="F166" s="607"/>
      <c r="G166" s="607"/>
      <c r="H166" s="607"/>
      <c r="I166" s="607"/>
      <c r="J166" s="607"/>
      <c r="K166" s="607"/>
      <c r="L166" s="525"/>
      <c r="M166" s="525"/>
      <c r="N166" s="525"/>
      <c r="O166" s="526"/>
    </row>
    <row r="167" spans="1:15" x14ac:dyDescent="0.25">
      <c r="A167" s="608"/>
      <c r="B167" s="609"/>
      <c r="C167" s="609"/>
      <c r="D167" s="609"/>
      <c r="E167" s="609"/>
      <c r="F167" s="609"/>
      <c r="G167" s="609"/>
      <c r="H167" s="609"/>
      <c r="I167" s="609"/>
      <c r="J167" s="609"/>
      <c r="K167" s="609"/>
      <c r="L167" s="609"/>
      <c r="M167" s="609"/>
      <c r="N167" s="609"/>
      <c r="O167" s="610"/>
    </row>
    <row r="168" spans="1:15" x14ac:dyDescent="0.25">
      <c r="A168" s="527"/>
      <c r="B168" s="527"/>
      <c r="C168" s="527"/>
      <c r="D168" s="527"/>
      <c r="E168" s="527"/>
      <c r="F168" s="527"/>
      <c r="G168" s="527"/>
      <c r="H168" s="527"/>
      <c r="I168" s="527"/>
      <c r="J168" s="527"/>
      <c r="K168" s="527"/>
      <c r="L168" s="527"/>
      <c r="M168" s="527"/>
      <c r="N168" s="527"/>
      <c r="O168" s="527"/>
    </row>
    <row r="169" spans="1:15" x14ac:dyDescent="0.25">
      <c r="A169" s="611" t="s">
        <v>1165</v>
      </c>
      <c r="B169" s="611"/>
      <c r="C169" s="611"/>
      <c r="D169" s="611"/>
      <c r="E169" s="611"/>
      <c r="F169" s="611"/>
      <c r="G169" s="611"/>
      <c r="H169" s="611"/>
      <c r="I169" s="611"/>
      <c r="J169" s="611"/>
      <c r="K169" s="611"/>
      <c r="L169" s="611"/>
      <c r="M169" s="611"/>
      <c r="N169" s="611"/>
      <c r="O169" s="611"/>
    </row>
    <row r="170" spans="1:15" x14ac:dyDescent="0.25">
      <c r="A170" s="528"/>
      <c r="B170" s="527"/>
      <c r="C170" s="527"/>
      <c r="D170" s="527"/>
      <c r="E170" s="527"/>
      <c r="F170" s="527"/>
      <c r="G170" s="527"/>
      <c r="H170" s="527"/>
      <c r="I170" s="527"/>
      <c r="J170" s="529"/>
      <c r="K170" s="529"/>
      <c r="L170" s="529"/>
      <c r="M170" s="529"/>
      <c r="N170" s="529"/>
      <c r="O170" s="529"/>
    </row>
    <row r="171" spans="1:15" x14ac:dyDescent="0.25">
      <c r="A171" s="530" t="s">
        <v>1166</v>
      </c>
      <c r="B171" s="531"/>
      <c r="C171" s="531"/>
      <c r="D171" s="531"/>
      <c r="E171" s="531"/>
      <c r="F171" s="531"/>
      <c r="G171" s="532"/>
      <c r="H171" s="532"/>
      <c r="I171" s="533"/>
      <c r="J171" s="529"/>
      <c r="K171" s="529"/>
      <c r="L171" s="529"/>
      <c r="M171" s="529"/>
      <c r="N171" s="529"/>
      <c r="O171" s="529"/>
    </row>
    <row r="172" spans="1:15" x14ac:dyDescent="0.25">
      <c r="A172" s="612"/>
      <c r="B172" s="613"/>
      <c r="C172" s="613"/>
      <c r="D172" s="613"/>
      <c r="E172" s="613"/>
      <c r="F172" s="613"/>
      <c r="G172" s="614"/>
      <c r="H172" s="534"/>
      <c r="I172" s="535"/>
      <c r="J172" s="529"/>
      <c r="K172" s="529"/>
      <c r="L172" s="529"/>
      <c r="M172" s="529"/>
      <c r="N172" s="529"/>
      <c r="O172" s="529"/>
    </row>
    <row r="173" spans="1:15" x14ac:dyDescent="0.25">
      <c r="A173" s="615" t="s">
        <v>1167</v>
      </c>
      <c r="B173" s="616"/>
      <c r="C173" s="616"/>
      <c r="D173" s="616"/>
      <c r="E173" s="616"/>
      <c r="F173" s="616"/>
      <c r="G173" s="617"/>
      <c r="H173" s="536" t="s">
        <v>1168</v>
      </c>
      <c r="I173" s="533"/>
      <c r="J173" s="529"/>
      <c r="K173" s="529"/>
      <c r="L173" s="529"/>
      <c r="M173" s="537"/>
      <c r="N173" s="537"/>
      <c r="O173" s="529"/>
    </row>
    <row r="174" spans="1:15" x14ac:dyDescent="0.25">
      <c r="A174" s="538"/>
      <c r="B174" s="538"/>
      <c r="C174" s="538"/>
      <c r="D174" s="538"/>
      <c r="E174" s="538"/>
      <c r="F174" s="538"/>
      <c r="G174" s="538"/>
      <c r="H174" s="538"/>
      <c r="I174" s="538"/>
      <c r="J174" s="538"/>
      <c r="K174" s="618" t="s">
        <v>1169</v>
      </c>
      <c r="L174" s="618"/>
      <c r="M174" s="618"/>
      <c r="N174" s="537"/>
      <c r="O174" s="537"/>
    </row>
    <row r="175" spans="1:15" x14ac:dyDescent="0.25">
      <c r="A175" s="619" t="s">
        <v>1170</v>
      </c>
      <c r="B175" s="620"/>
      <c r="C175" s="603"/>
      <c r="D175" s="604"/>
      <c r="E175" s="539"/>
      <c r="F175" s="539"/>
      <c r="G175" s="539"/>
      <c r="H175" s="535"/>
      <c r="I175" s="623"/>
      <c r="J175" s="538"/>
      <c r="K175" s="618"/>
      <c r="L175" s="618"/>
      <c r="M175" s="618"/>
      <c r="N175" s="537"/>
      <c r="O175" s="537"/>
    </row>
    <row r="176" spans="1:15" x14ac:dyDescent="0.25">
      <c r="A176" s="621"/>
      <c r="B176" s="622"/>
      <c r="C176" s="605"/>
      <c r="D176" s="606"/>
      <c r="E176" s="539"/>
      <c r="F176" s="539"/>
      <c r="G176" s="539"/>
      <c r="H176" s="535"/>
      <c r="I176" s="623"/>
      <c r="J176" s="529"/>
      <c r="K176" s="618"/>
      <c r="L176" s="618"/>
      <c r="M176" s="618"/>
      <c r="N176" s="537"/>
      <c r="O176" s="529"/>
    </row>
    <row r="177" spans="1:15" x14ac:dyDescent="0.25">
      <c r="A177" s="540" t="s">
        <v>1171</v>
      </c>
      <c r="B177" s="538"/>
      <c r="C177" s="540"/>
      <c r="D177" s="538"/>
      <c r="E177" s="538"/>
      <c r="F177" s="538"/>
      <c r="G177" s="538"/>
      <c r="H177" s="538"/>
      <c r="I177" s="538"/>
      <c r="J177" s="529"/>
      <c r="K177" s="618"/>
      <c r="L177" s="618"/>
      <c r="M177" s="618"/>
      <c r="N177" s="537"/>
      <c r="O177" s="529"/>
    </row>
    <row r="178" spans="1:15" x14ac:dyDescent="0.25">
      <c r="A178" s="538"/>
      <c r="B178" s="538"/>
      <c r="C178" s="538"/>
      <c r="D178" s="538"/>
      <c r="E178" s="538"/>
      <c r="F178" s="538"/>
      <c r="G178" s="538"/>
      <c r="H178" s="538"/>
      <c r="I178" s="538"/>
      <c r="J178" s="529"/>
      <c r="K178" s="618"/>
      <c r="L178" s="618"/>
      <c r="M178" s="618"/>
      <c r="N178" s="537"/>
      <c r="O178" s="529"/>
    </row>
    <row r="179" spans="1:15" x14ac:dyDescent="0.25">
      <c r="A179" s="624" t="s">
        <v>1172</v>
      </c>
      <c r="B179" s="625"/>
      <c r="C179" s="625"/>
      <c r="D179" s="626"/>
      <c r="E179" s="624" t="s">
        <v>1173</v>
      </c>
      <c r="F179" s="625"/>
      <c r="G179" s="625"/>
      <c r="H179" s="626"/>
      <c r="I179" s="538"/>
      <c r="J179" s="529"/>
      <c r="K179" s="618"/>
      <c r="L179" s="618"/>
      <c r="M179" s="618"/>
      <c r="N179" s="529"/>
      <c r="O179" s="529"/>
    </row>
    <row r="180" spans="1:15" ht="25.15" customHeight="1" x14ac:dyDescent="0.25">
      <c r="A180" s="624"/>
      <c r="B180" s="625"/>
      <c r="C180" s="625"/>
      <c r="D180" s="627"/>
      <c r="E180" s="624"/>
      <c r="F180" s="625"/>
      <c r="G180" s="625"/>
      <c r="H180" s="627"/>
      <c r="I180" s="538"/>
      <c r="J180" s="529"/>
      <c r="K180" s="529"/>
      <c r="L180" s="529"/>
      <c r="M180" s="529"/>
      <c r="N180" s="529"/>
      <c r="O180" s="529"/>
    </row>
    <row r="181" spans="1:15" x14ac:dyDescent="0.25">
      <c r="A181" s="538"/>
      <c r="B181" s="538"/>
      <c r="C181" s="538"/>
      <c r="D181" s="538"/>
      <c r="E181" s="538"/>
      <c r="F181" s="538"/>
      <c r="G181" s="538"/>
      <c r="H181" s="538"/>
      <c r="I181" s="538"/>
      <c r="J181" s="538"/>
      <c r="K181" s="538"/>
      <c r="L181" s="538"/>
      <c r="M181" s="538"/>
      <c r="N181" s="538"/>
      <c r="O181" s="538"/>
    </row>
    <row r="182" spans="1:15" x14ac:dyDescent="0.25">
      <c r="A182" s="541"/>
      <c r="B182" s="541"/>
      <c r="C182" s="541"/>
      <c r="D182" s="541"/>
      <c r="E182" s="541"/>
      <c r="F182" s="541"/>
      <c r="G182" s="541"/>
      <c r="H182" s="541"/>
      <c r="I182" s="541"/>
      <c r="J182" s="538"/>
      <c r="K182" s="538"/>
      <c r="L182" s="538"/>
      <c r="M182" s="538"/>
      <c r="N182" s="538"/>
      <c r="O182" s="538"/>
    </row>
    <row r="183" spans="1:15" x14ac:dyDescent="0.25">
      <c r="A183" s="538"/>
      <c r="B183" s="538"/>
      <c r="C183" s="538"/>
      <c r="D183" s="538"/>
      <c r="E183" s="538"/>
      <c r="F183" s="538"/>
      <c r="G183" s="538"/>
      <c r="H183" s="538"/>
      <c r="I183" s="538"/>
      <c r="J183" s="538"/>
      <c r="K183" s="538"/>
      <c r="L183" s="538"/>
      <c r="M183" s="538"/>
      <c r="N183" s="538"/>
      <c r="O183" s="538"/>
    </row>
    <row r="184" spans="1:15" ht="13.9" customHeight="1" x14ac:dyDescent="0.25">
      <c r="A184" s="583" t="s">
        <v>1166</v>
      </c>
      <c r="B184" s="584"/>
      <c r="C184" s="584"/>
      <c r="D184" s="584"/>
      <c r="E184" s="584"/>
      <c r="F184" s="584"/>
      <c r="G184" s="585"/>
      <c r="H184" s="542"/>
      <c r="I184" s="586" t="s">
        <v>1174</v>
      </c>
      <c r="J184" s="587"/>
      <c r="K184" s="587"/>
      <c r="L184" s="587"/>
      <c r="M184" s="588"/>
      <c r="N184" s="589"/>
      <c r="O184" s="590"/>
    </row>
    <row r="185" spans="1:15" x14ac:dyDescent="0.25">
      <c r="A185" s="591"/>
      <c r="B185" s="592"/>
      <c r="C185" s="592"/>
      <c r="D185" s="592"/>
      <c r="E185" s="593"/>
      <c r="F185" s="591"/>
      <c r="G185" s="593"/>
      <c r="H185" s="535"/>
      <c r="I185" s="540"/>
      <c r="J185" s="543"/>
      <c r="K185" s="544"/>
      <c r="L185" s="545" t="s">
        <v>1171</v>
      </c>
      <c r="M185" s="544"/>
      <c r="N185" s="540"/>
      <c r="O185" s="544"/>
    </row>
    <row r="186" spans="1:15" x14ac:dyDescent="0.25">
      <c r="A186" s="594" t="s">
        <v>1175</v>
      </c>
      <c r="B186" s="595"/>
      <c r="C186" s="595"/>
      <c r="D186" s="595"/>
      <c r="E186" s="596"/>
      <c r="F186" s="583" t="s">
        <v>1168</v>
      </c>
      <c r="G186" s="585"/>
      <c r="H186" s="533"/>
      <c r="I186" s="597" t="s">
        <v>1176</v>
      </c>
      <c r="J186" s="598"/>
      <c r="K186" s="598"/>
      <c r="L186" s="598"/>
      <c r="M186" s="599"/>
      <c r="N186" s="603"/>
      <c r="O186" s="604"/>
    </row>
    <row r="187" spans="1:15" x14ac:dyDescent="0.25">
      <c r="A187" s="538"/>
      <c r="B187" s="538"/>
      <c r="C187" s="538"/>
      <c r="D187" s="538"/>
      <c r="E187" s="538"/>
      <c r="F187" s="538"/>
      <c r="G187" s="538"/>
      <c r="H187" s="538"/>
      <c r="I187" s="600"/>
      <c r="J187" s="601"/>
      <c r="K187" s="601"/>
      <c r="L187" s="601"/>
      <c r="M187" s="602"/>
      <c r="N187" s="605"/>
      <c r="O187" s="606"/>
    </row>
    <row r="188" spans="1:15" x14ac:dyDescent="0.25">
      <c r="A188" s="572" t="s">
        <v>1177</v>
      </c>
      <c r="B188" s="573"/>
      <c r="C188" s="576"/>
      <c r="D188" s="577"/>
      <c r="E188" s="538"/>
      <c r="F188" s="538"/>
      <c r="G188" s="538"/>
      <c r="H188" s="538"/>
      <c r="I188" s="580" t="s">
        <v>1178</v>
      </c>
      <c r="J188" s="580"/>
      <c r="K188" s="580"/>
      <c r="L188" s="545" t="s">
        <v>1171</v>
      </c>
      <c r="M188" s="546"/>
      <c r="N188" s="540"/>
      <c r="O188" s="538"/>
    </row>
    <row r="189" spans="1:15" x14ac:dyDescent="0.25">
      <c r="A189" s="574"/>
      <c r="B189" s="575"/>
      <c r="C189" s="578"/>
      <c r="D189" s="579"/>
      <c r="E189" s="538"/>
      <c r="F189" s="538"/>
      <c r="G189" s="538"/>
      <c r="H189" s="538"/>
      <c r="I189" s="581"/>
      <c r="J189" s="581"/>
      <c r="K189" s="581"/>
      <c r="L189" s="547"/>
      <c r="M189" s="547"/>
      <c r="N189" s="548"/>
      <c r="O189" s="538"/>
    </row>
    <row r="190" spans="1:15" x14ac:dyDescent="0.25">
      <c r="A190" s="549"/>
      <c r="B190" s="549"/>
      <c r="C190" s="549"/>
      <c r="D190" s="549"/>
      <c r="E190" s="549"/>
      <c r="F190" s="549"/>
      <c r="G190" s="549"/>
      <c r="H190" s="549"/>
      <c r="I190" s="582" t="s">
        <v>1179</v>
      </c>
      <c r="J190" s="582"/>
      <c r="K190" s="582"/>
      <c r="L190" s="582"/>
      <c r="M190" s="582"/>
      <c r="N190" s="582"/>
      <c r="O190" s="582"/>
    </row>
    <row r="191" spans="1:15" x14ac:dyDescent="0.25">
      <c r="I191" s="582"/>
      <c r="J191" s="582"/>
      <c r="K191" s="582"/>
      <c r="L191" s="582"/>
      <c r="M191" s="582"/>
      <c r="N191" s="582"/>
      <c r="O191" s="582"/>
    </row>
    <row r="192" spans="1:15" x14ac:dyDescent="0.25">
      <c r="I192" s="550"/>
      <c r="J192" s="550"/>
      <c r="K192" s="550"/>
      <c r="L192" s="550"/>
      <c r="M192" s="550"/>
      <c r="N192" s="550"/>
      <c r="O192" s="550"/>
    </row>
  </sheetData>
  <mergeCells count="291">
    <mergeCell ref="A41:B41"/>
    <mergeCell ref="A88:B88"/>
    <mergeCell ref="A90:B90"/>
    <mergeCell ref="A71:B71"/>
    <mergeCell ref="A72:B72"/>
    <mergeCell ref="A73:B73"/>
    <mergeCell ref="A67:B67"/>
    <mergeCell ref="A68:B68"/>
    <mergeCell ref="A69:B69"/>
    <mergeCell ref="A70:B70"/>
    <mergeCell ref="A54:B54"/>
    <mergeCell ref="A55:B55"/>
    <mergeCell ref="A60:B60"/>
    <mergeCell ref="A59:O59"/>
    <mergeCell ref="C60:N60"/>
    <mergeCell ref="C55:N55"/>
    <mergeCell ref="C56:N56"/>
    <mergeCell ref="A75:B75"/>
    <mergeCell ref="C61:N61"/>
    <mergeCell ref="C62:N62"/>
    <mergeCell ref="D69:N69"/>
    <mergeCell ref="D70:N70"/>
    <mergeCell ref="A63:B63"/>
    <mergeCell ref="A64:B64"/>
    <mergeCell ref="A106:B106"/>
    <mergeCell ref="A107:B107"/>
    <mergeCell ref="A131:B131"/>
    <mergeCell ref="A129:B129"/>
    <mergeCell ref="A150:B150"/>
    <mergeCell ref="C150:N150"/>
    <mergeCell ref="A76:B76"/>
    <mergeCell ref="A77:B77"/>
    <mergeCell ref="C73:N73"/>
    <mergeCell ref="C74:N74"/>
    <mergeCell ref="C78:N78"/>
    <mergeCell ref="A74:B74"/>
    <mergeCell ref="A99:B99"/>
    <mergeCell ref="A100:B100"/>
    <mergeCell ref="A89:B89"/>
    <mergeCell ref="A84:B84"/>
    <mergeCell ref="A78:B78"/>
    <mergeCell ref="A95:B95"/>
    <mergeCell ref="C120:N120"/>
    <mergeCell ref="A108:O108"/>
    <mergeCell ref="C106:N106"/>
    <mergeCell ref="C107:N107"/>
    <mergeCell ref="A98:B98"/>
    <mergeCell ref="A83:B83"/>
    <mergeCell ref="L110:O110"/>
    <mergeCell ref="B115:K115"/>
    <mergeCell ref="L114:O114"/>
    <mergeCell ref="L115:O115"/>
    <mergeCell ref="B114:K114"/>
    <mergeCell ref="C111:N111"/>
    <mergeCell ref="C112:N112"/>
    <mergeCell ref="A113:O113"/>
    <mergeCell ref="A111:B111"/>
    <mergeCell ref="A112:B112"/>
    <mergeCell ref="C84:N84"/>
    <mergeCell ref="A91:B91"/>
    <mergeCell ref="C101:N101"/>
    <mergeCell ref="A102:O102"/>
    <mergeCell ref="C100:N100"/>
    <mergeCell ref="C105:N105"/>
    <mergeCell ref="B104:K104"/>
    <mergeCell ref="L104:O104"/>
    <mergeCell ref="A101:B101"/>
    <mergeCell ref="A105:B105"/>
    <mergeCell ref="B103:K103"/>
    <mergeCell ref="A85:B85"/>
    <mergeCell ref="C91:N91"/>
    <mergeCell ref="C92:N92"/>
    <mergeCell ref="C93:N93"/>
    <mergeCell ref="A92:B92"/>
    <mergeCell ref="A93:B93"/>
    <mergeCell ref="A86:B86"/>
    <mergeCell ref="A87:B87"/>
    <mergeCell ref="A36:O36"/>
    <mergeCell ref="A38:B38"/>
    <mergeCell ref="C75:N75"/>
    <mergeCell ref="C76:N76"/>
    <mergeCell ref="C77:N77"/>
    <mergeCell ref="A80:B80"/>
    <mergeCell ref="A79:B79"/>
    <mergeCell ref="C79:N79"/>
    <mergeCell ref="C80:N80"/>
    <mergeCell ref="A40:B40"/>
    <mergeCell ref="A43:B43"/>
    <mergeCell ref="A44:B44"/>
    <mergeCell ref="A39:B39"/>
    <mergeCell ref="C44:N44"/>
    <mergeCell ref="C57:O57"/>
    <mergeCell ref="A56:B56"/>
    <mergeCell ref="A45:B45"/>
    <mergeCell ref="A46:B46"/>
    <mergeCell ref="C45:N45"/>
    <mergeCell ref="C46:N46"/>
    <mergeCell ref="A49:B49"/>
    <mergeCell ref="A50:B50"/>
    <mergeCell ref="C49:N49"/>
    <mergeCell ref="C50:N50"/>
    <mergeCell ref="H16:I16"/>
    <mergeCell ref="M2:O2"/>
    <mergeCell ref="C8:F8"/>
    <mergeCell ref="F12:L12"/>
    <mergeCell ref="D14:E14"/>
    <mergeCell ref="B6:K6"/>
    <mergeCell ref="A4:O4"/>
    <mergeCell ref="C42:N42"/>
    <mergeCell ref="C43:N43"/>
    <mergeCell ref="A42:B42"/>
    <mergeCell ref="C37:N37"/>
    <mergeCell ref="C38:N38"/>
    <mergeCell ref="C39:N39"/>
    <mergeCell ref="C40:N40"/>
    <mergeCell ref="C41:N41"/>
    <mergeCell ref="L18:N18"/>
    <mergeCell ref="E18:F18"/>
    <mergeCell ref="G18:J18"/>
    <mergeCell ref="B23:D23"/>
    <mergeCell ref="B25:C25"/>
    <mergeCell ref="D25:E25"/>
    <mergeCell ref="E29:F29"/>
    <mergeCell ref="E31:H31"/>
    <mergeCell ref="A37:B37"/>
    <mergeCell ref="A52:B52"/>
    <mergeCell ref="A53:B53"/>
    <mergeCell ref="C51:N51"/>
    <mergeCell ref="C52:N52"/>
    <mergeCell ref="C53:N53"/>
    <mergeCell ref="A47:B47"/>
    <mergeCell ref="A48:B48"/>
    <mergeCell ref="C47:N47"/>
    <mergeCell ref="C48:N48"/>
    <mergeCell ref="A51:B51"/>
    <mergeCell ref="C54:N54"/>
    <mergeCell ref="A61:B61"/>
    <mergeCell ref="B58:K58"/>
    <mergeCell ref="D65:N65"/>
    <mergeCell ref="D66:N66"/>
    <mergeCell ref="A57:B57"/>
    <mergeCell ref="A82:B82"/>
    <mergeCell ref="D64:N64"/>
    <mergeCell ref="D68:N68"/>
    <mergeCell ref="A62:B62"/>
    <mergeCell ref="A81:B81"/>
    <mergeCell ref="C81:N81"/>
    <mergeCell ref="C72:N72"/>
    <mergeCell ref="A65:B65"/>
    <mergeCell ref="A66:B66"/>
    <mergeCell ref="D67:N67"/>
    <mergeCell ref="C63:N63"/>
    <mergeCell ref="C162:N162"/>
    <mergeCell ref="D71:N71"/>
    <mergeCell ref="A94:B94"/>
    <mergeCell ref="C82:N82"/>
    <mergeCell ref="C83:N83"/>
    <mergeCell ref="C85:N85"/>
    <mergeCell ref="C86:N86"/>
    <mergeCell ref="A147:B147"/>
    <mergeCell ref="C147:N147"/>
    <mergeCell ref="C148:N148"/>
    <mergeCell ref="A97:B97"/>
    <mergeCell ref="C94:N94"/>
    <mergeCell ref="C95:N95"/>
    <mergeCell ref="C96:N96"/>
    <mergeCell ref="C97:N97"/>
    <mergeCell ref="A96:B96"/>
    <mergeCell ref="B110:K110"/>
    <mergeCell ref="A146:B146"/>
    <mergeCell ref="C87:N87"/>
    <mergeCell ref="C88:N88"/>
    <mergeCell ref="C89:N89"/>
    <mergeCell ref="C90:N90"/>
    <mergeCell ref="C98:N98"/>
    <mergeCell ref="C99:N99"/>
    <mergeCell ref="A161:O161"/>
    <mergeCell ref="A160:B160"/>
    <mergeCell ref="C160:H160"/>
    <mergeCell ref="I160:O160"/>
    <mergeCell ref="A151:B151"/>
    <mergeCell ref="A159:B159"/>
    <mergeCell ref="A156:B156"/>
    <mergeCell ref="A157:B157"/>
    <mergeCell ref="A158:B158"/>
    <mergeCell ref="C159:N159"/>
    <mergeCell ref="A153:B153"/>
    <mergeCell ref="C153:N153"/>
    <mergeCell ref="A154:B154"/>
    <mergeCell ref="C154:N154"/>
    <mergeCell ref="A155:B155"/>
    <mergeCell ref="C116:N116"/>
    <mergeCell ref="C117:N117"/>
    <mergeCell ref="A117:B117"/>
    <mergeCell ref="A116:B116"/>
    <mergeCell ref="C146:N146"/>
    <mergeCell ref="E158:N158"/>
    <mergeCell ref="C121:N121"/>
    <mergeCell ref="C122:N122"/>
    <mergeCell ref="C128:N128"/>
    <mergeCell ref="C129:N129"/>
    <mergeCell ref="C130:N130"/>
    <mergeCell ref="C131:N131"/>
    <mergeCell ref="A142:B142"/>
    <mergeCell ref="C151:N151"/>
    <mergeCell ref="C155:N155"/>
    <mergeCell ref="C156:N156"/>
    <mergeCell ref="C157:N157"/>
    <mergeCell ref="A118:B118"/>
    <mergeCell ref="C118:N118"/>
    <mergeCell ref="A119:B119"/>
    <mergeCell ref="C119:N119"/>
    <mergeCell ref="A123:B123"/>
    <mergeCell ref="C123:N123"/>
    <mergeCell ref="A120:B120"/>
    <mergeCell ref="A163:O163"/>
    <mergeCell ref="A164:B164"/>
    <mergeCell ref="C164:N164"/>
    <mergeCell ref="A122:B122"/>
    <mergeCell ref="A121:B121"/>
    <mergeCell ref="A126:B126"/>
    <mergeCell ref="C126:N126"/>
    <mergeCell ref="A127:B127"/>
    <mergeCell ref="C127:N127"/>
    <mergeCell ref="A149:B149"/>
    <mergeCell ref="C149:N149"/>
    <mergeCell ref="C142:N142"/>
    <mergeCell ref="C143:N143"/>
    <mergeCell ref="C144:N144"/>
    <mergeCell ref="C145:N145"/>
    <mergeCell ref="B135:K135"/>
    <mergeCell ref="A136:B136"/>
    <mergeCell ref="C136:K136"/>
    <mergeCell ref="L136:O136"/>
    <mergeCell ref="C140:N140"/>
    <mergeCell ref="A141:B141"/>
    <mergeCell ref="C141:N141"/>
    <mergeCell ref="A139:B139"/>
    <mergeCell ref="A162:B162"/>
    <mergeCell ref="B166:K166"/>
    <mergeCell ref="A167:B167"/>
    <mergeCell ref="C167:K167"/>
    <mergeCell ref="L167:O167"/>
    <mergeCell ref="A169:O169"/>
    <mergeCell ref="A172:G172"/>
    <mergeCell ref="A173:G173"/>
    <mergeCell ref="K174:M179"/>
    <mergeCell ref="A175:B176"/>
    <mergeCell ref="C175:D176"/>
    <mergeCell ref="I175:I176"/>
    <mergeCell ref="A179:C180"/>
    <mergeCell ref="D179:D180"/>
    <mergeCell ref="E179:G180"/>
    <mergeCell ref="H179:H180"/>
    <mergeCell ref="A188:B189"/>
    <mergeCell ref="C188:D189"/>
    <mergeCell ref="I188:K189"/>
    <mergeCell ref="I190:O191"/>
    <mergeCell ref="A184:G184"/>
    <mergeCell ref="I184:M184"/>
    <mergeCell ref="N184:O184"/>
    <mergeCell ref="A185:E185"/>
    <mergeCell ref="F185:G185"/>
    <mergeCell ref="A186:E186"/>
    <mergeCell ref="F186:G186"/>
    <mergeCell ref="I186:M187"/>
    <mergeCell ref="N186:O187"/>
    <mergeCell ref="A124:B124"/>
    <mergeCell ref="C124:N124"/>
    <mergeCell ref="A125:B125"/>
    <mergeCell ref="C125:N125"/>
    <mergeCell ref="A134:B134"/>
    <mergeCell ref="C134:N134"/>
    <mergeCell ref="A138:B138"/>
    <mergeCell ref="C138:N138"/>
    <mergeCell ref="A152:B152"/>
    <mergeCell ref="C152:N152"/>
    <mergeCell ref="A144:B144"/>
    <mergeCell ref="A145:B145"/>
    <mergeCell ref="A140:B140"/>
    <mergeCell ref="C139:N139"/>
    <mergeCell ref="A143:B143"/>
    <mergeCell ref="A148:B148"/>
    <mergeCell ref="A128:B128"/>
    <mergeCell ref="A133:B133"/>
    <mergeCell ref="A132:B132"/>
    <mergeCell ref="C132:N132"/>
    <mergeCell ref="C133:N133"/>
    <mergeCell ref="A137:B137"/>
    <mergeCell ref="C137:N137"/>
    <mergeCell ref="A130:B130"/>
  </mergeCells>
  <phoneticPr fontId="2" type="noConversion"/>
  <pageMargins left="0.74803149606299213" right="0.74803149606299213" top="0.98425196850393704" bottom="0.98425196850393704" header="0.51181102362204722" footer="0.51181102362204722"/>
  <pageSetup paperSize="9" scale="67" fitToHeight="5" orientation="portrait" r:id="rId1"/>
  <headerFooter alignWithMargins="0"/>
  <rowBreaks count="2" manualBreakCount="2">
    <brk id="57" max="16383" man="1"/>
    <brk id="102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139"/>
  <sheetViews>
    <sheetView topLeftCell="A127" zoomScaleNormal="100" workbookViewId="0">
      <selection activeCell="O128" sqref="O128"/>
    </sheetView>
  </sheetViews>
  <sheetFormatPr defaultColWidth="9.140625" defaultRowHeight="15" x14ac:dyDescent="0.25"/>
  <cols>
    <col min="1" max="1" width="4.85546875" style="6" customWidth="1"/>
    <col min="2" max="2" width="12.42578125" style="6" customWidth="1"/>
    <col min="3" max="3" width="9.85546875" style="6" customWidth="1"/>
    <col min="4" max="4" width="9.140625" style="6"/>
    <col min="5" max="5" width="5.85546875" style="6" customWidth="1"/>
    <col min="6" max="6" width="9.7109375" style="6" customWidth="1"/>
    <col min="7" max="7" width="4.5703125" style="6" customWidth="1"/>
    <col min="8" max="9" width="10.28515625" style="6" customWidth="1"/>
    <col min="10" max="10" width="8.42578125" style="6" customWidth="1"/>
    <col min="11" max="11" width="8" style="6" customWidth="1"/>
    <col min="12" max="12" width="9.42578125" style="6" customWidth="1"/>
    <col min="13" max="13" width="9.140625" style="6"/>
    <col min="14" max="14" width="7.42578125" style="6" customWidth="1"/>
    <col min="15" max="15" width="21.28515625" style="6" customWidth="1"/>
    <col min="16" max="16384" width="9.140625" style="6"/>
  </cols>
  <sheetData>
    <row r="2" spans="1:15" x14ac:dyDescent="0.25">
      <c r="M2" s="647" t="s">
        <v>418</v>
      </c>
      <c r="N2" s="647"/>
      <c r="O2" s="647"/>
    </row>
    <row r="4" spans="1:15" ht="57.75" customHeight="1" x14ac:dyDescent="0.25">
      <c r="A4" s="717" t="s">
        <v>419</v>
      </c>
      <c r="B4" s="717"/>
      <c r="C4" s="717"/>
      <c r="D4" s="717"/>
      <c r="E4" s="717"/>
      <c r="F4" s="717"/>
      <c r="G4" s="717"/>
      <c r="H4" s="717"/>
      <c r="I4" s="717"/>
      <c r="J4" s="717"/>
      <c r="K4" s="717"/>
      <c r="L4" s="717"/>
      <c r="M4" s="717"/>
      <c r="N4" s="121"/>
      <c r="O4" s="121"/>
    </row>
    <row r="5" spans="1:15" ht="15.75" thickBot="1" x14ac:dyDescent="0.3"/>
    <row r="6" spans="1:15" ht="15.75" thickBot="1" x14ac:dyDescent="0.3">
      <c r="A6" s="179"/>
      <c r="B6" s="713" t="s">
        <v>98</v>
      </c>
      <c r="C6" s="713"/>
      <c r="D6" s="713"/>
      <c r="E6" s="713"/>
      <c r="F6" s="713"/>
      <c r="G6" s="713"/>
      <c r="H6" s="713"/>
      <c r="I6" s="713"/>
      <c r="J6" s="713"/>
      <c r="K6" s="713"/>
      <c r="L6" s="180"/>
      <c r="M6" s="180"/>
      <c r="N6" s="180"/>
      <c r="O6" s="181"/>
    </row>
    <row r="7" spans="1:15" ht="15.75" thickBot="1" x14ac:dyDescent="0.3">
      <c r="A7" s="10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5"/>
    </row>
    <row r="8" spans="1:15" ht="15.75" thickBot="1" x14ac:dyDescent="0.3">
      <c r="A8" s="10">
        <v>1</v>
      </c>
      <c r="B8" s="11" t="s">
        <v>99</v>
      </c>
      <c r="C8" s="714">
        <f>'150.00'!C8:F8</f>
        <v>222222222222</v>
      </c>
      <c r="D8" s="715"/>
      <c r="E8" s="715"/>
      <c r="F8" s="716"/>
      <c r="G8" s="11"/>
      <c r="M8" s="11"/>
      <c r="N8" s="11"/>
      <c r="O8" s="5"/>
    </row>
    <row r="9" spans="1:15" ht="15.75" thickBot="1" x14ac:dyDescent="0.3">
      <c r="A9" s="10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5"/>
    </row>
    <row r="10" spans="1:15" ht="15.75" thickBot="1" x14ac:dyDescent="0.3">
      <c r="A10" s="10">
        <v>2</v>
      </c>
      <c r="B10" s="11" t="s">
        <v>100</v>
      </c>
      <c r="C10" s="11"/>
      <c r="D10" s="11"/>
      <c r="E10" s="11"/>
      <c r="F10" s="11"/>
      <c r="G10" s="11"/>
      <c r="H10" s="11"/>
      <c r="I10" s="11"/>
      <c r="J10" s="11"/>
      <c r="K10" s="12">
        <f>'150.00'!K10</f>
        <v>2021</v>
      </c>
      <c r="M10" s="11"/>
      <c r="N10" s="11"/>
      <c r="O10" s="5"/>
    </row>
    <row r="11" spans="1:15" ht="15.75" thickBot="1" x14ac:dyDescent="0.3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5"/>
    </row>
    <row r="12" spans="1:15" ht="15.75" thickBot="1" x14ac:dyDescent="0.3">
      <c r="A12" s="10">
        <v>3</v>
      </c>
      <c r="B12" s="11" t="s">
        <v>420</v>
      </c>
      <c r="C12" s="11"/>
      <c r="D12" s="11"/>
      <c r="E12" s="125" t="s">
        <v>112</v>
      </c>
      <c r="F12" s="17" t="s">
        <v>421</v>
      </c>
      <c r="G12" s="651"/>
      <c r="H12" s="652"/>
      <c r="I12" s="652"/>
      <c r="J12" s="653"/>
      <c r="K12" s="17"/>
      <c r="L12" s="125" t="s">
        <v>131</v>
      </c>
      <c r="M12" s="13" t="s">
        <v>422</v>
      </c>
      <c r="N12" s="651"/>
      <c r="O12" s="653"/>
    </row>
    <row r="13" spans="1:15" x14ac:dyDescent="0.25">
      <c r="A13" s="10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5"/>
    </row>
    <row r="14" spans="1:15" x14ac:dyDescent="0.25">
      <c r="A14" s="10">
        <v>4</v>
      </c>
      <c r="B14" s="11" t="s">
        <v>423</v>
      </c>
      <c r="C14" s="11"/>
      <c r="D14" s="11"/>
      <c r="E14" s="718"/>
      <c r="F14" s="719"/>
      <c r="G14" s="719"/>
      <c r="H14" s="719"/>
      <c r="I14" s="719"/>
      <c r="J14" s="719"/>
      <c r="K14" s="719"/>
      <c r="L14" s="719"/>
      <c r="M14" s="719"/>
      <c r="N14" s="719"/>
      <c r="O14" s="720"/>
    </row>
    <row r="15" spans="1:15" x14ac:dyDescent="0.25">
      <c r="A15" s="10"/>
      <c r="B15" s="710"/>
      <c r="C15" s="711"/>
      <c r="D15" s="711"/>
      <c r="E15" s="711"/>
      <c r="F15" s="711"/>
      <c r="G15" s="711"/>
      <c r="H15" s="711"/>
      <c r="I15" s="711"/>
      <c r="J15" s="711"/>
      <c r="K15" s="711"/>
      <c r="L15" s="711"/>
      <c r="M15" s="711"/>
      <c r="N15" s="711"/>
      <c r="O15" s="712"/>
    </row>
    <row r="16" spans="1:15" x14ac:dyDescent="0.25">
      <c r="A16" s="10"/>
      <c r="B16" s="710"/>
      <c r="C16" s="711"/>
      <c r="D16" s="711"/>
      <c r="E16" s="711"/>
      <c r="F16" s="711"/>
      <c r="G16" s="711"/>
      <c r="H16" s="711"/>
      <c r="I16" s="711"/>
      <c r="J16" s="711"/>
      <c r="K16" s="711"/>
      <c r="L16" s="711"/>
      <c r="M16" s="711"/>
      <c r="N16" s="711"/>
      <c r="O16" s="712"/>
    </row>
    <row r="17" spans="1:15" ht="15.75" thickBot="1" x14ac:dyDescent="0.3">
      <c r="A17" s="18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20"/>
    </row>
    <row r="18" spans="1:15" ht="15.75" thickBot="1" x14ac:dyDescent="0.3">
      <c r="A18" s="663" t="s">
        <v>113</v>
      </c>
      <c r="B18" s="664"/>
      <c r="C18" s="664"/>
      <c r="D18" s="664"/>
      <c r="E18" s="664"/>
      <c r="F18" s="664"/>
      <c r="G18" s="664"/>
      <c r="H18" s="664"/>
      <c r="I18" s="664"/>
      <c r="J18" s="664"/>
      <c r="K18" s="664"/>
      <c r="L18" s="664"/>
      <c r="M18" s="664"/>
      <c r="N18" s="664"/>
      <c r="O18" s="665"/>
    </row>
    <row r="19" spans="1:15" ht="26.25" customHeight="1" thickBot="1" x14ac:dyDescent="0.3">
      <c r="A19" s="723" t="s">
        <v>116</v>
      </c>
      <c r="B19" s="724"/>
      <c r="C19" s="721" t="s">
        <v>114</v>
      </c>
      <c r="D19" s="722"/>
      <c r="E19" s="722"/>
      <c r="F19" s="722"/>
      <c r="G19" s="722"/>
      <c r="H19" s="722"/>
      <c r="I19" s="722"/>
      <c r="J19" s="722"/>
      <c r="K19" s="722"/>
      <c r="L19" s="722"/>
      <c r="M19" s="722"/>
      <c r="N19" s="722"/>
      <c r="O19" s="187" t="s">
        <v>115</v>
      </c>
    </row>
    <row r="20" spans="1:15" x14ac:dyDescent="0.25">
      <c r="A20" s="634" t="s">
        <v>424</v>
      </c>
      <c r="B20" s="635"/>
      <c r="C20" s="687" t="s">
        <v>335</v>
      </c>
      <c r="D20" s="687"/>
      <c r="E20" s="687"/>
      <c r="F20" s="687"/>
      <c r="G20" s="687"/>
      <c r="H20" s="687"/>
      <c r="I20" s="687"/>
      <c r="J20" s="687"/>
      <c r="K20" s="687"/>
      <c r="L20" s="687"/>
      <c r="M20" s="687"/>
      <c r="N20" s="687"/>
      <c r="O20" s="437">
        <f>'№ 1доход реал'!H12</f>
        <v>0</v>
      </c>
    </row>
    <row r="21" spans="1:15" x14ac:dyDescent="0.25">
      <c r="A21" s="567" t="s">
        <v>425</v>
      </c>
      <c r="B21" s="568"/>
      <c r="C21" s="569" t="s">
        <v>117</v>
      </c>
      <c r="D21" s="569"/>
      <c r="E21" s="569"/>
      <c r="F21" s="569"/>
      <c r="G21" s="569"/>
      <c r="H21" s="569"/>
      <c r="I21" s="569"/>
      <c r="J21" s="569"/>
      <c r="K21" s="569"/>
      <c r="L21" s="569"/>
      <c r="M21" s="569"/>
      <c r="N21" s="569"/>
      <c r="O21" s="438">
        <f>'№ 2 доход от прир стоимости '!K54</f>
        <v>0</v>
      </c>
    </row>
    <row r="22" spans="1:15" ht="15.75" customHeight="1" x14ac:dyDescent="0.25">
      <c r="A22" s="567" t="s">
        <v>426</v>
      </c>
      <c r="B22" s="568"/>
      <c r="C22" s="561" t="s">
        <v>24</v>
      </c>
      <c r="D22" s="561"/>
      <c r="E22" s="561"/>
      <c r="F22" s="561"/>
      <c r="G22" s="561"/>
      <c r="H22" s="561"/>
      <c r="I22" s="561"/>
      <c r="J22" s="561"/>
      <c r="K22" s="561"/>
      <c r="L22" s="561"/>
      <c r="M22" s="561"/>
      <c r="N22" s="561"/>
      <c r="O22" s="438">
        <f>'№ 4 списание обязательств'!K12</f>
        <v>0</v>
      </c>
    </row>
    <row r="23" spans="1:15" x14ac:dyDescent="0.25">
      <c r="A23" s="567" t="s">
        <v>427</v>
      </c>
      <c r="B23" s="568"/>
      <c r="C23" s="569" t="s">
        <v>25</v>
      </c>
      <c r="D23" s="569"/>
      <c r="E23" s="569"/>
      <c r="F23" s="569"/>
      <c r="G23" s="569"/>
      <c r="H23" s="569"/>
      <c r="I23" s="569"/>
      <c r="J23" s="569"/>
      <c r="K23" s="569"/>
      <c r="L23" s="569"/>
      <c r="M23" s="569"/>
      <c r="N23" s="569"/>
      <c r="O23" s="438">
        <f>'№ 5 доход по сомнит обяз'!I12</f>
        <v>0</v>
      </c>
    </row>
    <row r="24" spans="1:15" x14ac:dyDescent="0.25">
      <c r="A24" s="567" t="s">
        <v>428</v>
      </c>
      <c r="B24" s="568"/>
      <c r="C24" s="569" t="s">
        <v>26</v>
      </c>
      <c r="D24" s="569"/>
      <c r="E24" s="569"/>
      <c r="F24" s="569"/>
      <c r="G24" s="569"/>
      <c r="H24" s="569"/>
      <c r="I24" s="569"/>
      <c r="J24" s="569"/>
      <c r="K24" s="569"/>
      <c r="L24" s="569"/>
      <c r="M24" s="569"/>
      <c r="N24" s="569"/>
      <c r="O24" s="438">
        <f>'№ 6 доход от уступки'!J12</f>
        <v>0</v>
      </c>
    </row>
    <row r="25" spans="1:15" x14ac:dyDescent="0.25">
      <c r="A25" s="567" t="s">
        <v>429</v>
      </c>
      <c r="B25" s="568"/>
      <c r="C25" s="569" t="s">
        <v>27</v>
      </c>
      <c r="D25" s="569"/>
      <c r="E25" s="569"/>
      <c r="F25" s="569"/>
      <c r="G25" s="569"/>
      <c r="H25" s="569"/>
      <c r="I25" s="569"/>
      <c r="J25" s="569"/>
      <c r="K25" s="569"/>
      <c r="L25" s="569"/>
      <c r="M25" s="569"/>
      <c r="N25" s="569"/>
      <c r="O25" s="438">
        <f>'№ 7 доход от выб ФА'!J40+'№ 7 доход от выб ФА'!J43</f>
        <v>0</v>
      </c>
    </row>
    <row r="26" spans="1:15" ht="30" customHeight="1" x14ac:dyDescent="0.25">
      <c r="A26" s="567" t="s">
        <v>430</v>
      </c>
      <c r="B26" s="568"/>
      <c r="C26" s="561" t="s">
        <v>336</v>
      </c>
      <c r="D26" s="561"/>
      <c r="E26" s="561"/>
      <c r="F26" s="561"/>
      <c r="G26" s="561"/>
      <c r="H26" s="561"/>
      <c r="I26" s="561"/>
      <c r="J26" s="561"/>
      <c r="K26" s="561"/>
      <c r="L26" s="561"/>
      <c r="M26" s="561"/>
      <c r="N26" s="561"/>
      <c r="O26" s="438">
        <f>'№ 8 доход от корректировки'!H27</f>
        <v>0</v>
      </c>
    </row>
    <row r="27" spans="1:15" ht="36.75" customHeight="1" x14ac:dyDescent="0.25">
      <c r="A27" s="567" t="s">
        <v>431</v>
      </c>
      <c r="B27" s="568"/>
      <c r="C27" s="561" t="s">
        <v>689</v>
      </c>
      <c r="D27" s="561"/>
      <c r="E27" s="561"/>
      <c r="F27" s="561"/>
      <c r="G27" s="561"/>
      <c r="H27" s="561"/>
      <c r="I27" s="561"/>
      <c r="J27" s="561"/>
      <c r="K27" s="561"/>
      <c r="L27" s="561"/>
      <c r="M27" s="561"/>
      <c r="N27" s="561"/>
      <c r="O27" s="438">
        <f>'№ 9 превышение отчислений'!H27</f>
        <v>0</v>
      </c>
    </row>
    <row r="28" spans="1:15" ht="30.75" customHeight="1" x14ac:dyDescent="0.25">
      <c r="A28" s="567" t="s">
        <v>432</v>
      </c>
      <c r="B28" s="568"/>
      <c r="C28" s="561" t="s">
        <v>694</v>
      </c>
      <c r="D28" s="561"/>
      <c r="E28" s="561"/>
      <c r="F28" s="561"/>
      <c r="G28" s="561"/>
      <c r="H28" s="561"/>
      <c r="I28" s="561"/>
      <c r="J28" s="561"/>
      <c r="K28" s="561"/>
      <c r="L28" s="561"/>
      <c r="M28" s="561"/>
      <c r="N28" s="561"/>
      <c r="O28" s="438">
        <f>'№ 10 нецелевое использование'!H12</f>
        <v>0</v>
      </c>
    </row>
    <row r="29" spans="1:15" ht="33" customHeight="1" x14ac:dyDescent="0.25">
      <c r="A29" s="567" t="s">
        <v>433</v>
      </c>
      <c r="B29" s="568"/>
      <c r="C29" s="561" t="s">
        <v>691</v>
      </c>
      <c r="D29" s="561"/>
      <c r="E29" s="561"/>
      <c r="F29" s="561"/>
      <c r="G29" s="561"/>
      <c r="H29" s="561"/>
      <c r="I29" s="561"/>
      <c r="J29" s="561"/>
      <c r="K29" s="561"/>
      <c r="L29" s="561"/>
      <c r="M29" s="561"/>
      <c r="N29" s="561"/>
      <c r="O29" s="438">
        <f>'№ 11 штрафы пени'!J26</f>
        <v>0</v>
      </c>
    </row>
    <row r="30" spans="1:15" ht="31.5" customHeight="1" x14ac:dyDescent="0.25">
      <c r="A30" s="567" t="s">
        <v>434</v>
      </c>
      <c r="B30" s="568"/>
      <c r="C30" s="561" t="s">
        <v>692</v>
      </c>
      <c r="D30" s="561"/>
      <c r="E30" s="561"/>
      <c r="F30" s="561"/>
      <c r="G30" s="561"/>
      <c r="H30" s="561"/>
      <c r="I30" s="561"/>
      <c r="J30" s="561"/>
      <c r="K30" s="561"/>
      <c r="L30" s="561"/>
      <c r="M30" s="561"/>
      <c r="N30" s="561"/>
      <c r="O30" s="438">
        <f>'№ 12 дивид вознагр'!J12</f>
        <v>0</v>
      </c>
    </row>
    <row r="31" spans="1:15" ht="29.25" customHeight="1" x14ac:dyDescent="0.25">
      <c r="A31" s="567" t="s">
        <v>435</v>
      </c>
      <c r="B31" s="568"/>
      <c r="C31" s="561" t="s">
        <v>28</v>
      </c>
      <c r="D31" s="561"/>
      <c r="E31" s="561"/>
      <c r="F31" s="561"/>
      <c r="G31" s="561"/>
      <c r="H31" s="561"/>
      <c r="I31" s="561"/>
      <c r="J31" s="561"/>
      <c r="K31" s="561"/>
      <c r="L31" s="561"/>
      <c r="M31" s="561"/>
      <c r="N31" s="561"/>
      <c r="O31" s="438">
        <f>'№ 13 курсовые разницы'!J13</f>
        <v>0</v>
      </c>
    </row>
    <row r="32" spans="1:15" ht="31.5" customHeight="1" x14ac:dyDescent="0.25">
      <c r="A32" s="567" t="s">
        <v>436</v>
      </c>
      <c r="B32" s="568"/>
      <c r="C32" s="561" t="s">
        <v>695</v>
      </c>
      <c r="D32" s="561"/>
      <c r="E32" s="561"/>
      <c r="F32" s="561"/>
      <c r="G32" s="561"/>
      <c r="H32" s="561"/>
      <c r="I32" s="561"/>
      <c r="J32" s="561"/>
      <c r="K32" s="561"/>
      <c r="L32" s="561"/>
      <c r="M32" s="561"/>
      <c r="N32" s="561"/>
      <c r="O32" s="438">
        <f>'№ 14 депозит в ислам банке'!J12</f>
        <v>0</v>
      </c>
    </row>
    <row r="33" spans="1:15" x14ac:dyDescent="0.25">
      <c r="A33" s="567" t="s">
        <v>437</v>
      </c>
      <c r="B33" s="568"/>
      <c r="C33" s="569" t="s">
        <v>340</v>
      </c>
      <c r="D33" s="569"/>
      <c r="E33" s="569"/>
      <c r="F33" s="569"/>
      <c r="G33" s="569"/>
      <c r="H33" s="569"/>
      <c r="I33" s="569"/>
      <c r="J33" s="569"/>
      <c r="K33" s="569"/>
      <c r="L33" s="569"/>
      <c r="M33" s="569"/>
      <c r="N33" s="569"/>
      <c r="O33" s="438">
        <f>'№ 15 другие доходы'!I19</f>
        <v>0</v>
      </c>
    </row>
    <row r="34" spans="1:15" ht="12.75" customHeight="1" x14ac:dyDescent="0.25">
      <c r="A34" s="567" t="s">
        <v>438</v>
      </c>
      <c r="B34" s="568"/>
      <c r="C34" s="569" t="s">
        <v>442</v>
      </c>
      <c r="D34" s="569"/>
      <c r="E34" s="569"/>
      <c r="F34" s="569"/>
      <c r="G34" s="569"/>
      <c r="H34" s="569"/>
      <c r="I34" s="569"/>
      <c r="J34" s="569"/>
      <c r="K34" s="569"/>
      <c r="L34" s="569"/>
      <c r="M34" s="569"/>
      <c r="N34" s="569"/>
      <c r="O34" s="438">
        <f>SUM(O20:O33)</f>
        <v>0</v>
      </c>
    </row>
    <row r="35" spans="1:15" ht="32.25" customHeight="1" x14ac:dyDescent="0.25">
      <c r="A35" s="567" t="s">
        <v>439</v>
      </c>
      <c r="B35" s="568"/>
      <c r="C35" s="561" t="s">
        <v>962</v>
      </c>
      <c r="D35" s="561"/>
      <c r="E35" s="561"/>
      <c r="F35" s="561"/>
      <c r="G35" s="561"/>
      <c r="H35" s="561"/>
      <c r="I35" s="561"/>
      <c r="J35" s="561"/>
      <c r="K35" s="561"/>
      <c r="L35" s="561"/>
      <c r="M35" s="561"/>
      <c r="N35" s="561"/>
      <c r="O35" s="438">
        <f>'№ 17 коррект СГД'!I14</f>
        <v>0</v>
      </c>
    </row>
    <row r="36" spans="1:15" ht="29.25" customHeight="1" x14ac:dyDescent="0.25">
      <c r="A36" s="567" t="s">
        <v>440</v>
      </c>
      <c r="B36" s="568"/>
      <c r="C36" s="561" t="s">
        <v>693</v>
      </c>
      <c r="D36" s="561"/>
      <c r="E36" s="561"/>
      <c r="F36" s="561"/>
      <c r="G36" s="561"/>
      <c r="H36" s="561"/>
      <c r="I36" s="561"/>
      <c r="J36" s="561"/>
      <c r="K36" s="561"/>
      <c r="L36" s="561"/>
      <c r="M36" s="561"/>
      <c r="N36" s="561"/>
      <c r="O36" s="438">
        <f>'№ 18 корректир СГД'!J13</f>
        <v>0</v>
      </c>
    </row>
    <row r="37" spans="1:15" ht="27.75" customHeight="1" thickBot="1" x14ac:dyDescent="0.3">
      <c r="A37" s="695" t="s">
        <v>441</v>
      </c>
      <c r="B37" s="696"/>
      <c r="C37" s="709" t="s">
        <v>992</v>
      </c>
      <c r="D37" s="709"/>
      <c r="E37" s="709"/>
      <c r="F37" s="709"/>
      <c r="G37" s="709"/>
      <c r="H37" s="709"/>
      <c r="I37" s="709"/>
      <c r="J37" s="709"/>
      <c r="K37" s="709"/>
      <c r="L37" s="709"/>
      <c r="M37" s="709"/>
      <c r="N37" s="709"/>
      <c r="O37" s="439">
        <f>O34-O35+O36</f>
        <v>0</v>
      </c>
    </row>
    <row r="38" spans="1:15" ht="15.75" thickBot="1" x14ac:dyDescent="0.3">
      <c r="A38" s="651"/>
      <c r="B38" s="652"/>
      <c r="C38" s="652"/>
      <c r="D38" s="652"/>
      <c r="E38" s="652"/>
      <c r="F38" s="652"/>
      <c r="G38" s="652"/>
      <c r="H38" s="652"/>
      <c r="I38" s="652"/>
      <c r="J38" s="652"/>
      <c r="K38" s="652"/>
      <c r="L38" s="652"/>
      <c r="M38" s="652"/>
      <c r="N38" s="652"/>
      <c r="O38" s="653"/>
    </row>
    <row r="39" spans="1:15" x14ac:dyDescent="0.25">
      <c r="A39" s="174"/>
      <c r="B39" s="641" t="s">
        <v>118</v>
      </c>
      <c r="C39" s="641"/>
      <c r="D39" s="641"/>
      <c r="E39" s="641"/>
      <c r="F39" s="641"/>
      <c r="G39" s="641"/>
      <c r="H39" s="641"/>
      <c r="I39" s="641"/>
      <c r="J39" s="641"/>
      <c r="K39" s="641"/>
      <c r="L39" s="175"/>
      <c r="M39" s="175"/>
      <c r="N39" s="175"/>
      <c r="O39" s="176"/>
    </row>
    <row r="40" spans="1:15" ht="15.75" thickBot="1" x14ac:dyDescent="0.3">
      <c r="A40" s="631"/>
      <c r="B40" s="632"/>
      <c r="C40" s="632"/>
      <c r="D40" s="632"/>
      <c r="E40" s="632"/>
      <c r="F40" s="632"/>
      <c r="G40" s="632"/>
      <c r="H40" s="632"/>
      <c r="I40" s="632"/>
      <c r="J40" s="632"/>
      <c r="K40" s="632"/>
      <c r="L40" s="632"/>
      <c r="M40" s="632"/>
      <c r="N40" s="632"/>
      <c r="O40" s="633"/>
    </row>
    <row r="41" spans="1:15" ht="48" customHeight="1" x14ac:dyDescent="0.25">
      <c r="A41" s="634" t="s">
        <v>443</v>
      </c>
      <c r="B41" s="635"/>
      <c r="C41" s="561" t="s">
        <v>485</v>
      </c>
      <c r="D41" s="561"/>
      <c r="E41" s="561"/>
      <c r="F41" s="561"/>
      <c r="G41" s="561"/>
      <c r="H41" s="561"/>
      <c r="I41" s="561"/>
      <c r="J41" s="561"/>
      <c r="K41" s="561"/>
      <c r="L41" s="561"/>
      <c r="M41" s="561"/>
      <c r="N41" s="561"/>
      <c r="O41" s="440">
        <f>O42-O43+O44+O53+O54-O55-O56-O57-O58</f>
        <v>0</v>
      </c>
    </row>
    <row r="42" spans="1:15" x14ac:dyDescent="0.25">
      <c r="A42" s="568" t="s">
        <v>119</v>
      </c>
      <c r="B42" s="568"/>
      <c r="C42" s="569" t="s">
        <v>128</v>
      </c>
      <c r="D42" s="569"/>
      <c r="E42" s="569"/>
      <c r="F42" s="569"/>
      <c r="G42" s="569"/>
      <c r="H42" s="569"/>
      <c r="I42" s="569"/>
      <c r="J42" s="569"/>
      <c r="K42" s="569"/>
      <c r="L42" s="569"/>
      <c r="M42" s="569"/>
      <c r="N42" s="569"/>
      <c r="O42" s="441"/>
    </row>
    <row r="43" spans="1:15" x14ac:dyDescent="0.25">
      <c r="A43" s="568" t="s">
        <v>120</v>
      </c>
      <c r="B43" s="568"/>
      <c r="C43" s="569" t="s">
        <v>129</v>
      </c>
      <c r="D43" s="569"/>
      <c r="E43" s="569"/>
      <c r="F43" s="569"/>
      <c r="G43" s="569"/>
      <c r="H43" s="569"/>
      <c r="I43" s="569"/>
      <c r="J43" s="569"/>
      <c r="K43" s="569"/>
      <c r="L43" s="569"/>
      <c r="M43" s="569"/>
      <c r="N43" s="569"/>
      <c r="O43" s="441"/>
    </row>
    <row r="44" spans="1:15" x14ac:dyDescent="0.25">
      <c r="A44" s="568" t="s">
        <v>121</v>
      </c>
      <c r="B44" s="568"/>
      <c r="C44" s="569" t="s">
        <v>130</v>
      </c>
      <c r="D44" s="569"/>
      <c r="E44" s="569"/>
      <c r="F44" s="569"/>
      <c r="G44" s="569"/>
      <c r="H44" s="569"/>
      <c r="I44" s="569"/>
      <c r="J44" s="569"/>
      <c r="K44" s="569"/>
      <c r="L44" s="569"/>
      <c r="M44" s="569"/>
      <c r="N44" s="569"/>
      <c r="O44" s="440">
        <f>SUM(O45:O52)</f>
        <v>0</v>
      </c>
    </row>
    <row r="45" spans="1:15" x14ac:dyDescent="0.25">
      <c r="A45" s="685"/>
      <c r="B45" s="686"/>
      <c r="C45" s="21" t="s">
        <v>112</v>
      </c>
      <c r="D45" s="569" t="s">
        <v>486</v>
      </c>
      <c r="E45" s="569"/>
      <c r="F45" s="569"/>
      <c r="G45" s="569"/>
      <c r="H45" s="569"/>
      <c r="I45" s="569"/>
      <c r="J45" s="569"/>
      <c r="K45" s="569"/>
      <c r="L45" s="569"/>
      <c r="M45" s="569"/>
      <c r="N45" s="569"/>
      <c r="O45" s="440">
        <f>'20.3A ТМЗ'!I30</f>
        <v>0</v>
      </c>
    </row>
    <row r="46" spans="1:15" x14ac:dyDescent="0.25">
      <c r="A46" s="644"/>
      <c r="B46" s="645"/>
      <c r="C46" s="21" t="s">
        <v>131</v>
      </c>
      <c r="D46" s="569" t="s">
        <v>346</v>
      </c>
      <c r="E46" s="569"/>
      <c r="F46" s="569"/>
      <c r="G46" s="569"/>
      <c r="H46" s="569"/>
      <c r="I46" s="569"/>
      <c r="J46" s="569"/>
      <c r="K46" s="569"/>
      <c r="L46" s="569"/>
      <c r="M46" s="569"/>
      <c r="N46" s="569"/>
      <c r="O46" s="440">
        <f>'20.3B фин. услуги'!I30</f>
        <v>0</v>
      </c>
    </row>
    <row r="47" spans="1:15" x14ac:dyDescent="0.25">
      <c r="A47" s="644"/>
      <c r="B47" s="645"/>
      <c r="C47" s="21" t="s">
        <v>132</v>
      </c>
      <c r="D47" s="569" t="s">
        <v>347</v>
      </c>
      <c r="E47" s="569"/>
      <c r="F47" s="569"/>
      <c r="G47" s="569"/>
      <c r="H47" s="569"/>
      <c r="I47" s="569"/>
      <c r="J47" s="569"/>
      <c r="K47" s="569"/>
      <c r="L47" s="569"/>
      <c r="M47" s="569"/>
      <c r="N47" s="569"/>
      <c r="O47" s="440">
        <f>'20.3C рекламные усл.'!I20</f>
        <v>0</v>
      </c>
    </row>
    <row r="48" spans="1:15" x14ac:dyDescent="0.25">
      <c r="A48" s="644"/>
      <c r="B48" s="645"/>
      <c r="C48" s="21" t="s">
        <v>133</v>
      </c>
      <c r="D48" s="569" t="s">
        <v>348</v>
      </c>
      <c r="E48" s="569"/>
      <c r="F48" s="569"/>
      <c r="G48" s="569"/>
      <c r="H48" s="569"/>
      <c r="I48" s="569"/>
      <c r="J48" s="569"/>
      <c r="K48" s="569"/>
      <c r="L48" s="569"/>
      <c r="M48" s="569"/>
      <c r="N48" s="569"/>
      <c r="O48" s="440">
        <f>'20.3D консультационные услуги'!I20</f>
        <v>0</v>
      </c>
    </row>
    <row r="49" spans="1:15" x14ac:dyDescent="0.25">
      <c r="A49" s="644"/>
      <c r="B49" s="645"/>
      <c r="C49" s="21" t="s">
        <v>134</v>
      </c>
      <c r="D49" s="569" t="s">
        <v>349</v>
      </c>
      <c r="E49" s="569"/>
      <c r="F49" s="569"/>
      <c r="G49" s="569"/>
      <c r="H49" s="569"/>
      <c r="I49" s="569"/>
      <c r="J49" s="569"/>
      <c r="K49" s="569"/>
      <c r="L49" s="569"/>
      <c r="M49" s="569"/>
      <c r="N49" s="569"/>
      <c r="O49" s="440">
        <f>'20.3E маркетинговые усл.'!I20</f>
        <v>0</v>
      </c>
    </row>
    <row r="50" spans="1:15" x14ac:dyDescent="0.25">
      <c r="A50" s="644"/>
      <c r="B50" s="645"/>
      <c r="C50" s="21" t="s">
        <v>135</v>
      </c>
      <c r="D50" s="569" t="s">
        <v>350</v>
      </c>
      <c r="E50" s="569"/>
      <c r="F50" s="569"/>
      <c r="G50" s="569"/>
      <c r="H50" s="569"/>
      <c r="I50" s="569"/>
      <c r="J50" s="569"/>
      <c r="K50" s="569"/>
      <c r="L50" s="569"/>
      <c r="M50" s="569"/>
      <c r="N50" s="569"/>
      <c r="O50" s="440">
        <f>'20.3F дизайнерские услуги'!I20</f>
        <v>0</v>
      </c>
    </row>
    <row r="51" spans="1:15" x14ac:dyDescent="0.25">
      <c r="A51" s="644"/>
      <c r="B51" s="645"/>
      <c r="C51" s="21" t="s">
        <v>136</v>
      </c>
      <c r="D51" s="569" t="s">
        <v>351</v>
      </c>
      <c r="E51" s="569"/>
      <c r="F51" s="569"/>
      <c r="G51" s="569"/>
      <c r="H51" s="569"/>
      <c r="I51" s="569"/>
      <c r="J51" s="569"/>
      <c r="K51" s="569"/>
      <c r="L51" s="569"/>
      <c r="M51" s="569"/>
      <c r="N51" s="569"/>
      <c r="O51" s="440">
        <f>'20.3G инжиниринговые услуги'!I20</f>
        <v>0</v>
      </c>
    </row>
    <row r="52" spans="1:15" x14ac:dyDescent="0.25">
      <c r="A52" s="644"/>
      <c r="B52" s="645"/>
      <c r="C52" s="21" t="s">
        <v>137</v>
      </c>
      <c r="D52" s="569" t="s">
        <v>352</v>
      </c>
      <c r="E52" s="569"/>
      <c r="F52" s="569"/>
      <c r="G52" s="569"/>
      <c r="H52" s="569"/>
      <c r="I52" s="569"/>
      <c r="J52" s="569"/>
      <c r="K52" s="569"/>
      <c r="L52" s="569"/>
      <c r="M52" s="569"/>
      <c r="N52" s="569"/>
      <c r="O52" s="440">
        <f>'20.3H прочие'!I30</f>
        <v>0</v>
      </c>
    </row>
    <row r="53" spans="1:15" ht="15" customHeight="1" x14ac:dyDescent="0.25">
      <c r="A53" s="570" t="s">
        <v>122</v>
      </c>
      <c r="B53" s="571"/>
      <c r="C53" s="561" t="s">
        <v>353</v>
      </c>
      <c r="D53" s="561"/>
      <c r="E53" s="561"/>
      <c r="F53" s="561"/>
      <c r="G53" s="561"/>
      <c r="H53" s="561"/>
      <c r="I53" s="561"/>
      <c r="J53" s="561"/>
      <c r="K53" s="561"/>
      <c r="L53" s="561"/>
      <c r="M53" s="561"/>
      <c r="N53" s="561"/>
      <c r="O53" s="440">
        <f>'20.4 доходы работников'!K17</f>
        <v>0</v>
      </c>
    </row>
    <row r="54" spans="1:15" ht="30" customHeight="1" x14ac:dyDescent="0.25">
      <c r="A54" s="570" t="s">
        <v>123</v>
      </c>
      <c r="B54" s="571"/>
      <c r="C54" s="680" t="s">
        <v>354</v>
      </c>
      <c r="D54" s="680"/>
      <c r="E54" s="680"/>
      <c r="F54" s="680"/>
      <c r="G54" s="680"/>
      <c r="H54" s="680"/>
      <c r="I54" s="680"/>
      <c r="J54" s="680"/>
      <c r="K54" s="680"/>
      <c r="L54" s="680"/>
      <c r="M54" s="680"/>
      <c r="N54" s="680"/>
      <c r="O54" s="440">
        <f>'№ 20.5, 20.9 РБП'!C13</f>
        <v>0</v>
      </c>
    </row>
    <row r="55" spans="1:15" ht="26.25" customHeight="1" x14ac:dyDescent="0.25">
      <c r="A55" s="570" t="s">
        <v>124</v>
      </c>
      <c r="B55" s="571"/>
      <c r="C55" s="561" t="s">
        <v>138</v>
      </c>
      <c r="D55" s="561"/>
      <c r="E55" s="561"/>
      <c r="F55" s="561"/>
      <c r="G55" s="561"/>
      <c r="H55" s="561"/>
      <c r="I55" s="561"/>
      <c r="J55" s="561"/>
      <c r="K55" s="561"/>
      <c r="L55" s="561"/>
      <c r="M55" s="561"/>
      <c r="N55" s="561"/>
      <c r="O55" s="440">
        <f>'№20.6 текущий ремонт'!G42</f>
        <v>0</v>
      </c>
    </row>
    <row r="56" spans="1:15" ht="39.75" customHeight="1" x14ac:dyDescent="0.25">
      <c r="A56" s="570" t="s">
        <v>125</v>
      </c>
      <c r="B56" s="571"/>
      <c r="C56" s="561" t="s">
        <v>139</v>
      </c>
      <c r="D56" s="561"/>
      <c r="E56" s="561"/>
      <c r="F56" s="561"/>
      <c r="G56" s="561"/>
      <c r="H56" s="561"/>
      <c r="I56" s="561"/>
      <c r="J56" s="561"/>
      <c r="K56" s="561"/>
      <c r="L56" s="561"/>
      <c r="M56" s="561"/>
      <c r="N56" s="561"/>
      <c r="O56" s="440">
        <f>'№ 20.7 капитал.ремонт'!G42</f>
        <v>0</v>
      </c>
    </row>
    <row r="57" spans="1:15" ht="27" customHeight="1" x14ac:dyDescent="0.25">
      <c r="A57" s="570" t="s">
        <v>126</v>
      </c>
      <c r="B57" s="571"/>
      <c r="C57" s="561" t="s">
        <v>140</v>
      </c>
      <c r="D57" s="561"/>
      <c r="E57" s="561"/>
      <c r="F57" s="561"/>
      <c r="G57" s="561"/>
      <c r="H57" s="561"/>
      <c r="I57" s="561"/>
      <c r="J57" s="561"/>
      <c r="K57" s="561"/>
      <c r="L57" s="561"/>
      <c r="M57" s="561"/>
      <c r="N57" s="561"/>
      <c r="O57" s="440">
        <f>'№ 20.8 не вычет'!I26</f>
        <v>0</v>
      </c>
    </row>
    <row r="58" spans="1:15" ht="29.25" customHeight="1" x14ac:dyDescent="0.25">
      <c r="A58" s="570" t="s">
        <v>127</v>
      </c>
      <c r="B58" s="571"/>
      <c r="C58" s="561" t="s">
        <v>355</v>
      </c>
      <c r="D58" s="561"/>
      <c r="E58" s="561"/>
      <c r="F58" s="561"/>
      <c r="G58" s="561"/>
      <c r="H58" s="561"/>
      <c r="I58" s="561"/>
      <c r="J58" s="561"/>
      <c r="K58" s="561"/>
      <c r="L58" s="561"/>
      <c r="M58" s="561"/>
      <c r="N58" s="561"/>
      <c r="O58" s="440">
        <f>'№ 20.5, 20.9 РБП'!E13</f>
        <v>0</v>
      </c>
    </row>
    <row r="59" spans="1:15" ht="25.5" customHeight="1" x14ac:dyDescent="0.25">
      <c r="A59" s="567" t="s">
        <v>444</v>
      </c>
      <c r="B59" s="568"/>
      <c r="C59" s="569" t="s">
        <v>356</v>
      </c>
      <c r="D59" s="569"/>
      <c r="E59" s="569"/>
      <c r="F59" s="569"/>
      <c r="G59" s="569"/>
      <c r="H59" s="569"/>
      <c r="I59" s="569"/>
      <c r="J59" s="569"/>
      <c r="K59" s="569"/>
      <c r="L59" s="569"/>
      <c r="M59" s="569"/>
      <c r="N59" s="569"/>
      <c r="O59" s="440">
        <f>'№ 21 штрафы'!I31</f>
        <v>0</v>
      </c>
    </row>
    <row r="60" spans="1:15" ht="30" customHeight="1" x14ac:dyDescent="0.25">
      <c r="A60" s="567" t="s">
        <v>445</v>
      </c>
      <c r="B60" s="568"/>
      <c r="C60" s="561" t="s">
        <v>964</v>
      </c>
      <c r="D60" s="561"/>
      <c r="E60" s="561"/>
      <c r="F60" s="561"/>
      <c r="G60" s="561"/>
      <c r="H60" s="561"/>
      <c r="I60" s="561"/>
      <c r="J60" s="561"/>
      <c r="K60" s="561"/>
      <c r="L60" s="561"/>
      <c r="M60" s="561"/>
      <c r="N60" s="561"/>
      <c r="O60" s="440">
        <f>'№ 22 НДС'!I11</f>
        <v>0</v>
      </c>
    </row>
    <row r="61" spans="1:15" ht="5.45" customHeight="1" x14ac:dyDescent="0.25">
      <c r="A61" s="567"/>
      <c r="B61" s="568"/>
      <c r="C61" s="561"/>
      <c r="D61" s="561"/>
      <c r="E61" s="561"/>
      <c r="F61" s="561"/>
      <c r="G61" s="561"/>
      <c r="H61" s="561"/>
      <c r="I61" s="561"/>
      <c r="J61" s="561"/>
      <c r="K61" s="561"/>
      <c r="L61" s="561"/>
      <c r="M61" s="561"/>
      <c r="N61" s="561"/>
      <c r="O61" s="440"/>
    </row>
    <row r="62" spans="1:15" ht="24.75" customHeight="1" x14ac:dyDescent="0.25">
      <c r="A62" s="567" t="s">
        <v>446</v>
      </c>
      <c r="B62" s="568"/>
      <c r="C62" s="569" t="s">
        <v>965</v>
      </c>
      <c r="D62" s="569"/>
      <c r="E62" s="569"/>
      <c r="F62" s="569"/>
      <c r="G62" s="569"/>
      <c r="H62" s="569"/>
      <c r="I62" s="569"/>
      <c r="J62" s="569"/>
      <c r="K62" s="569"/>
      <c r="L62" s="569"/>
      <c r="M62" s="569"/>
      <c r="N62" s="569"/>
      <c r="O62" s="440">
        <f>'№ 24 соцотчисл'!I11+'№ 38 ОСМС'!H12</f>
        <v>0</v>
      </c>
    </row>
    <row r="63" spans="1:15" ht="26.25" customHeight="1" x14ac:dyDescent="0.25">
      <c r="A63" s="567" t="s">
        <v>447</v>
      </c>
      <c r="B63" s="568"/>
      <c r="C63" s="569" t="s">
        <v>375</v>
      </c>
      <c r="D63" s="569"/>
      <c r="E63" s="569"/>
      <c r="F63" s="569"/>
      <c r="G63" s="569"/>
      <c r="H63" s="569"/>
      <c r="I63" s="569"/>
      <c r="J63" s="569"/>
      <c r="K63" s="569"/>
      <c r="L63" s="569"/>
      <c r="M63" s="569"/>
      <c r="N63" s="569"/>
      <c r="O63" s="440">
        <f>'№ 25 вознагражд'!I21</f>
        <v>0</v>
      </c>
    </row>
    <row r="64" spans="1:15" ht="26.25" customHeight="1" x14ac:dyDescent="0.25">
      <c r="A64" s="567" t="s">
        <v>448</v>
      </c>
      <c r="B64" s="568"/>
      <c r="C64" s="569" t="s">
        <v>376</v>
      </c>
      <c r="D64" s="569"/>
      <c r="E64" s="569"/>
      <c r="F64" s="569"/>
      <c r="G64" s="569"/>
      <c r="H64" s="569"/>
      <c r="I64" s="569"/>
      <c r="J64" s="569"/>
      <c r="K64" s="569"/>
      <c r="L64" s="569"/>
      <c r="M64" s="569"/>
      <c r="N64" s="569"/>
      <c r="O64" s="440">
        <f>'№26 команд расх'!I37</f>
        <v>0</v>
      </c>
    </row>
    <row r="65" spans="1:15" ht="29.25" customHeight="1" x14ac:dyDescent="0.25">
      <c r="A65" s="567" t="s">
        <v>449</v>
      </c>
      <c r="B65" s="568"/>
      <c r="C65" s="561" t="s">
        <v>966</v>
      </c>
      <c r="D65" s="561"/>
      <c r="E65" s="561"/>
      <c r="F65" s="561"/>
      <c r="G65" s="561"/>
      <c r="H65" s="561"/>
      <c r="I65" s="561"/>
      <c r="J65" s="561"/>
      <c r="K65" s="561"/>
      <c r="L65" s="561"/>
      <c r="M65" s="561"/>
      <c r="N65" s="561"/>
      <c r="O65" s="440">
        <f>'№ 27 сомнит обязат'!I25</f>
        <v>0</v>
      </c>
    </row>
    <row r="66" spans="1:15" ht="24.75" customHeight="1" x14ac:dyDescent="0.25">
      <c r="A66" s="567" t="s">
        <v>450</v>
      </c>
      <c r="B66" s="568"/>
      <c r="C66" s="569" t="s">
        <v>377</v>
      </c>
      <c r="D66" s="569"/>
      <c r="E66" s="569"/>
      <c r="F66" s="569"/>
      <c r="G66" s="569"/>
      <c r="H66" s="569"/>
      <c r="I66" s="569"/>
      <c r="J66" s="569"/>
      <c r="K66" s="569"/>
      <c r="L66" s="569"/>
      <c r="M66" s="569"/>
      <c r="N66" s="569"/>
      <c r="O66" s="440">
        <f>'№ 28 сомнит треб'!I25</f>
        <v>0</v>
      </c>
    </row>
    <row r="67" spans="1:15" ht="29.25" customHeight="1" x14ac:dyDescent="0.25">
      <c r="A67" s="567" t="s">
        <v>451</v>
      </c>
      <c r="B67" s="568"/>
      <c r="C67" s="561" t="s">
        <v>378</v>
      </c>
      <c r="D67" s="561"/>
      <c r="E67" s="561"/>
      <c r="F67" s="561"/>
      <c r="G67" s="561"/>
      <c r="H67" s="561"/>
      <c r="I67" s="561"/>
      <c r="J67" s="561"/>
      <c r="K67" s="561"/>
      <c r="L67" s="561"/>
      <c r="M67" s="561"/>
      <c r="N67" s="561"/>
      <c r="O67" s="440">
        <f>'№ 29ликвидация последствий'!F39</f>
        <v>0</v>
      </c>
    </row>
    <row r="68" spans="1:15" ht="65.45" customHeight="1" x14ac:dyDescent="0.25">
      <c r="A68" s="567" t="s">
        <v>452</v>
      </c>
      <c r="B68" s="568"/>
      <c r="C68" s="561" t="s">
        <v>967</v>
      </c>
      <c r="D68" s="561"/>
      <c r="E68" s="561"/>
      <c r="F68" s="561"/>
      <c r="G68" s="561"/>
      <c r="H68" s="561"/>
      <c r="I68" s="561"/>
      <c r="J68" s="561"/>
      <c r="K68" s="561"/>
      <c r="L68" s="561"/>
      <c r="M68" s="561"/>
      <c r="N68" s="561"/>
      <c r="O68" s="440">
        <f>'№30 наука'!I21</f>
        <v>0</v>
      </c>
    </row>
    <row r="69" spans="1:15" ht="28.9" customHeight="1" x14ac:dyDescent="0.25">
      <c r="A69" s="567" t="s">
        <v>453</v>
      </c>
      <c r="B69" s="568"/>
      <c r="C69" s="561" t="s">
        <v>993</v>
      </c>
      <c r="D69" s="561"/>
      <c r="E69" s="561"/>
      <c r="F69" s="561"/>
      <c r="G69" s="561"/>
      <c r="H69" s="561"/>
      <c r="I69" s="561"/>
      <c r="J69" s="561"/>
      <c r="K69" s="561"/>
      <c r="L69" s="561"/>
      <c r="M69" s="561"/>
      <c r="N69" s="561"/>
      <c r="O69" s="440">
        <f>'№ 31 страхование'!I21</f>
        <v>0</v>
      </c>
    </row>
    <row r="70" spans="1:15" ht="30.75" customHeight="1" x14ac:dyDescent="0.25">
      <c r="A70" s="567" t="s">
        <v>454</v>
      </c>
      <c r="B70" s="568"/>
      <c r="C70" s="561" t="s">
        <v>380</v>
      </c>
      <c r="D70" s="561"/>
      <c r="E70" s="561"/>
      <c r="F70" s="561"/>
      <c r="G70" s="561"/>
      <c r="H70" s="561"/>
      <c r="I70" s="561"/>
      <c r="J70" s="561"/>
      <c r="K70" s="561"/>
      <c r="L70" s="561"/>
      <c r="M70" s="561"/>
      <c r="N70" s="561"/>
      <c r="O70" s="440">
        <f>'150.03'!BC11+'150.03'!BG11</f>
        <v>0</v>
      </c>
    </row>
    <row r="71" spans="1:15" ht="30.75" customHeight="1" x14ac:dyDescent="0.25">
      <c r="A71" s="567" t="s">
        <v>455</v>
      </c>
      <c r="B71" s="568"/>
      <c r="C71" s="561" t="s">
        <v>994</v>
      </c>
      <c r="D71" s="561"/>
      <c r="E71" s="561"/>
      <c r="F71" s="561"/>
      <c r="G71" s="561"/>
      <c r="H71" s="561"/>
      <c r="I71" s="561"/>
      <c r="J71" s="561"/>
      <c r="K71" s="561"/>
      <c r="L71" s="561"/>
      <c r="M71" s="561"/>
      <c r="N71" s="561"/>
      <c r="O71" s="472"/>
    </row>
    <row r="72" spans="1:15" ht="28.5" customHeight="1" x14ac:dyDescent="0.25">
      <c r="A72" s="567" t="s">
        <v>456</v>
      </c>
      <c r="B72" s="568"/>
      <c r="C72" s="561" t="s">
        <v>381</v>
      </c>
      <c r="D72" s="561"/>
      <c r="E72" s="561"/>
      <c r="F72" s="561"/>
      <c r="G72" s="561"/>
      <c r="H72" s="561"/>
      <c r="I72" s="561"/>
      <c r="J72" s="561"/>
      <c r="K72" s="561"/>
      <c r="L72" s="561"/>
      <c r="M72" s="561"/>
      <c r="N72" s="561"/>
      <c r="O72" s="440">
        <f>'№33 обучение'!I21</f>
        <v>0</v>
      </c>
    </row>
    <row r="73" spans="1:15" ht="32.25" customHeight="1" x14ac:dyDescent="0.25">
      <c r="A73" s="567" t="s">
        <v>457</v>
      </c>
      <c r="B73" s="568"/>
      <c r="C73" s="561" t="s">
        <v>382</v>
      </c>
      <c r="D73" s="561"/>
      <c r="E73" s="561"/>
      <c r="F73" s="561"/>
      <c r="G73" s="561"/>
      <c r="H73" s="561"/>
      <c r="I73" s="561"/>
      <c r="J73" s="561"/>
      <c r="K73" s="561"/>
      <c r="L73" s="561"/>
      <c r="M73" s="561"/>
      <c r="N73" s="561"/>
      <c r="O73" s="440">
        <f>'№ 13 курсовые разницы'!J14</f>
        <v>0</v>
      </c>
    </row>
    <row r="74" spans="1:15" ht="25.5" customHeight="1" x14ac:dyDescent="0.25">
      <c r="A74" s="567" t="s">
        <v>458</v>
      </c>
      <c r="B74" s="568"/>
      <c r="C74" s="569" t="s">
        <v>383</v>
      </c>
      <c r="D74" s="569"/>
      <c r="E74" s="569"/>
      <c r="F74" s="569"/>
      <c r="G74" s="569"/>
      <c r="H74" s="569"/>
      <c r="I74" s="569"/>
      <c r="J74" s="569"/>
      <c r="K74" s="569"/>
      <c r="L74" s="569"/>
      <c r="M74" s="569"/>
      <c r="N74" s="569"/>
      <c r="O74" s="440">
        <f>'№ 35 налоги'!H13</f>
        <v>0</v>
      </c>
    </row>
    <row r="75" spans="1:15" ht="25.5" customHeight="1" x14ac:dyDescent="0.25">
      <c r="A75" s="567" t="s">
        <v>459</v>
      </c>
      <c r="B75" s="568"/>
      <c r="C75" s="569" t="s">
        <v>968</v>
      </c>
      <c r="D75" s="569"/>
      <c r="E75" s="569"/>
      <c r="F75" s="569"/>
      <c r="G75" s="569"/>
      <c r="H75" s="569"/>
      <c r="I75" s="569"/>
      <c r="J75" s="569"/>
      <c r="K75" s="569"/>
      <c r="L75" s="569"/>
      <c r="M75" s="569"/>
      <c r="N75" s="569"/>
      <c r="O75" s="440">
        <f>'150.05ФА  контракт'!K69</f>
        <v>0</v>
      </c>
    </row>
    <row r="76" spans="1:15" ht="21" customHeight="1" x14ac:dyDescent="0.25">
      <c r="A76" s="567" t="s">
        <v>460</v>
      </c>
      <c r="B76" s="568"/>
      <c r="C76" s="561" t="s">
        <v>995</v>
      </c>
      <c r="D76" s="561"/>
      <c r="E76" s="561"/>
      <c r="F76" s="561"/>
      <c r="G76" s="561"/>
      <c r="H76" s="561"/>
      <c r="I76" s="561"/>
      <c r="J76" s="561"/>
      <c r="K76" s="561"/>
      <c r="L76" s="561"/>
      <c r="M76" s="561"/>
      <c r="N76" s="561"/>
      <c r="O76" s="441"/>
    </row>
    <row r="77" spans="1:15" ht="12" customHeight="1" x14ac:dyDescent="0.25">
      <c r="A77" s="567"/>
      <c r="B77" s="568"/>
      <c r="C77" s="569"/>
      <c r="D77" s="569"/>
      <c r="E77" s="569"/>
      <c r="F77" s="569"/>
      <c r="G77" s="569"/>
      <c r="H77" s="569"/>
      <c r="I77" s="569"/>
      <c r="J77" s="569"/>
      <c r="K77" s="569"/>
      <c r="L77" s="569"/>
      <c r="M77" s="569"/>
      <c r="N77" s="569"/>
      <c r="O77" s="440"/>
    </row>
    <row r="78" spans="1:15" ht="25.5" customHeight="1" x14ac:dyDescent="0.25">
      <c r="A78" s="567" t="s">
        <v>461</v>
      </c>
      <c r="B78" s="568"/>
      <c r="C78" s="569" t="s">
        <v>969</v>
      </c>
      <c r="D78" s="569"/>
      <c r="E78" s="569"/>
      <c r="F78" s="569"/>
      <c r="G78" s="569"/>
      <c r="H78" s="569"/>
      <c r="I78" s="569"/>
      <c r="J78" s="569"/>
      <c r="K78" s="569"/>
      <c r="L78" s="569"/>
      <c r="M78" s="569"/>
      <c r="N78" s="569"/>
      <c r="O78" s="440">
        <f>'№ 38 другие вычеты'!J25</f>
        <v>0</v>
      </c>
    </row>
    <row r="79" spans="1:15" ht="8.4499999999999993" customHeight="1" x14ac:dyDescent="0.25">
      <c r="A79" s="570"/>
      <c r="B79" s="571"/>
      <c r="C79" s="561"/>
      <c r="D79" s="561"/>
      <c r="E79" s="561"/>
      <c r="F79" s="561"/>
      <c r="G79" s="561"/>
      <c r="H79" s="561"/>
      <c r="I79" s="561"/>
      <c r="J79" s="561"/>
      <c r="K79" s="561"/>
      <c r="L79" s="561"/>
      <c r="M79" s="561"/>
      <c r="N79" s="561"/>
      <c r="O79" s="440"/>
    </row>
    <row r="80" spans="1:15" ht="26.25" customHeight="1" x14ac:dyDescent="0.25">
      <c r="A80" s="567" t="s">
        <v>462</v>
      </c>
      <c r="B80" s="568"/>
      <c r="C80" s="561" t="s">
        <v>696</v>
      </c>
      <c r="D80" s="561"/>
      <c r="E80" s="561"/>
      <c r="F80" s="561"/>
      <c r="G80" s="561"/>
      <c r="H80" s="561"/>
      <c r="I80" s="561"/>
      <c r="J80" s="561"/>
      <c r="K80" s="561"/>
      <c r="L80" s="561"/>
      <c r="M80" s="561"/>
      <c r="N80" s="561"/>
      <c r="O80" s="440">
        <f>O41+O59+O60+O61+O62+O63+O64+O65+O66+O67+O68+O69+O70+O72+O73+O74+O75+O77+O78+O71+O76</f>
        <v>0</v>
      </c>
    </row>
    <row r="81" spans="1:15" ht="15.75" thickBot="1" x14ac:dyDescent="0.3">
      <c r="A81" s="671"/>
      <c r="B81" s="672"/>
      <c r="C81" s="672"/>
      <c r="D81" s="672"/>
      <c r="E81" s="672"/>
      <c r="F81" s="672"/>
      <c r="G81" s="672"/>
      <c r="H81" s="672"/>
      <c r="I81" s="672"/>
      <c r="J81" s="672"/>
      <c r="K81" s="672"/>
      <c r="L81" s="672"/>
      <c r="M81" s="672"/>
      <c r="N81" s="672"/>
      <c r="O81" s="673"/>
    </row>
    <row r="82" spans="1:15" x14ac:dyDescent="0.25">
      <c r="A82" s="171"/>
      <c r="B82" s="630" t="s">
        <v>389</v>
      </c>
      <c r="C82" s="630"/>
      <c r="D82" s="630"/>
      <c r="E82" s="630"/>
      <c r="F82" s="630"/>
      <c r="G82" s="630"/>
      <c r="H82" s="630"/>
      <c r="I82" s="630"/>
      <c r="J82" s="630"/>
      <c r="K82" s="630"/>
      <c r="L82" s="172"/>
      <c r="M82" s="172"/>
      <c r="N82" s="172"/>
      <c r="O82" s="173"/>
    </row>
    <row r="83" spans="1:15" ht="15.75" thickBot="1" x14ac:dyDescent="0.3">
      <c r="A83" s="174"/>
      <c r="B83" s="632"/>
      <c r="C83" s="632"/>
      <c r="D83" s="632"/>
      <c r="E83" s="632"/>
      <c r="F83" s="632"/>
      <c r="G83" s="632"/>
      <c r="H83" s="632"/>
      <c r="I83" s="632"/>
      <c r="J83" s="632"/>
      <c r="K83" s="632"/>
      <c r="L83" s="632"/>
      <c r="M83" s="632"/>
      <c r="N83" s="632"/>
      <c r="O83" s="633"/>
    </row>
    <row r="84" spans="1:15" ht="27" customHeight="1" x14ac:dyDescent="0.25">
      <c r="A84" s="634" t="s">
        <v>463</v>
      </c>
      <c r="B84" s="635"/>
      <c r="C84" s="687" t="s">
        <v>142</v>
      </c>
      <c r="D84" s="687"/>
      <c r="E84" s="687"/>
      <c r="F84" s="687"/>
      <c r="G84" s="687"/>
      <c r="H84" s="687"/>
      <c r="I84" s="687"/>
      <c r="J84" s="687"/>
      <c r="K84" s="687"/>
      <c r="L84" s="687"/>
      <c r="M84" s="687"/>
      <c r="N84" s="687"/>
      <c r="O84" s="437">
        <f>O85-O86</f>
        <v>0</v>
      </c>
    </row>
    <row r="85" spans="1:15" ht="24.75" customHeight="1" x14ac:dyDescent="0.25">
      <c r="A85" s="567" t="s">
        <v>119</v>
      </c>
      <c r="B85" s="568"/>
      <c r="C85" s="569" t="s">
        <v>143</v>
      </c>
      <c r="D85" s="569"/>
      <c r="E85" s="569"/>
      <c r="F85" s="569"/>
      <c r="G85" s="569"/>
      <c r="H85" s="569"/>
      <c r="I85" s="569"/>
      <c r="J85" s="569"/>
      <c r="K85" s="569"/>
      <c r="L85" s="569"/>
      <c r="M85" s="569"/>
      <c r="N85" s="569"/>
      <c r="O85" s="438">
        <f>'№ 40 коррект дох и вычетов'!K13</f>
        <v>0</v>
      </c>
    </row>
    <row r="86" spans="1:15" ht="25.5" customHeight="1" x14ac:dyDescent="0.25">
      <c r="A86" s="567" t="s">
        <v>120</v>
      </c>
      <c r="B86" s="568"/>
      <c r="C86" s="569" t="s">
        <v>144</v>
      </c>
      <c r="D86" s="569"/>
      <c r="E86" s="569"/>
      <c r="F86" s="569"/>
      <c r="G86" s="569"/>
      <c r="H86" s="569"/>
      <c r="I86" s="569"/>
      <c r="J86" s="569"/>
      <c r="K86" s="569"/>
      <c r="L86" s="569"/>
      <c r="M86" s="569"/>
      <c r="N86" s="569"/>
      <c r="O86" s="438">
        <f>'№ 40 коррект дох и вычетов'!K22</f>
        <v>0</v>
      </c>
    </row>
    <row r="87" spans="1:15" ht="15.75" thickBot="1" x14ac:dyDescent="0.3">
      <c r="A87" s="689"/>
      <c r="B87" s="690"/>
      <c r="C87" s="690"/>
      <c r="D87" s="690"/>
      <c r="E87" s="690"/>
      <c r="F87" s="690"/>
      <c r="G87" s="690"/>
      <c r="H87" s="690"/>
      <c r="I87" s="690"/>
      <c r="J87" s="690"/>
      <c r="K87" s="690"/>
      <c r="L87" s="690"/>
      <c r="M87" s="690"/>
      <c r="N87" s="690"/>
      <c r="O87" s="691"/>
    </row>
    <row r="88" spans="1:15" x14ac:dyDescent="0.25">
      <c r="A88" s="7"/>
      <c r="B88" s="23" t="s">
        <v>145</v>
      </c>
      <c r="C88" s="23"/>
      <c r="D88" s="23"/>
      <c r="E88" s="23"/>
      <c r="F88" s="23"/>
      <c r="G88" s="23"/>
      <c r="H88" s="23"/>
      <c r="I88" s="23"/>
      <c r="J88" s="23"/>
      <c r="K88" s="23"/>
      <c r="L88" s="23"/>
      <c r="M88" s="8"/>
      <c r="N88" s="8"/>
      <c r="O88" s="9"/>
    </row>
    <row r="89" spans="1:15" ht="15.75" thickBot="1" x14ac:dyDescent="0.3">
      <c r="A89" s="10"/>
      <c r="B89" s="640"/>
      <c r="C89" s="640"/>
      <c r="D89" s="640"/>
      <c r="E89" s="640"/>
      <c r="F89" s="640"/>
      <c r="G89" s="640"/>
      <c r="H89" s="640"/>
      <c r="I89" s="640"/>
      <c r="J89" s="640"/>
      <c r="K89" s="640"/>
      <c r="L89" s="640"/>
      <c r="M89" s="640"/>
      <c r="N89" s="640"/>
      <c r="O89" s="674"/>
    </row>
    <row r="90" spans="1:15" ht="27" customHeight="1" x14ac:dyDescent="0.25">
      <c r="A90" s="634" t="s">
        <v>464</v>
      </c>
      <c r="B90" s="635"/>
      <c r="C90" s="687" t="s">
        <v>143</v>
      </c>
      <c r="D90" s="687"/>
      <c r="E90" s="687"/>
      <c r="F90" s="687"/>
      <c r="G90" s="687"/>
      <c r="H90" s="687"/>
      <c r="I90" s="687"/>
      <c r="J90" s="687"/>
      <c r="K90" s="687"/>
      <c r="L90" s="687"/>
      <c r="M90" s="687"/>
      <c r="N90" s="687"/>
      <c r="O90" s="442"/>
    </row>
    <row r="91" spans="1:15" ht="24.75" customHeight="1" thickBot="1" x14ac:dyDescent="0.3">
      <c r="A91" s="695" t="s">
        <v>465</v>
      </c>
      <c r="B91" s="696"/>
      <c r="C91" s="705" t="s">
        <v>144</v>
      </c>
      <c r="D91" s="705"/>
      <c r="E91" s="705"/>
      <c r="F91" s="705"/>
      <c r="G91" s="705"/>
      <c r="H91" s="705"/>
      <c r="I91" s="705"/>
      <c r="J91" s="705"/>
      <c r="K91" s="705"/>
      <c r="L91" s="705"/>
      <c r="M91" s="705"/>
      <c r="N91" s="705"/>
      <c r="O91" s="443"/>
    </row>
    <row r="92" spans="1:15" ht="15.75" thickBot="1" x14ac:dyDescent="0.3">
      <c r="A92" s="706"/>
      <c r="B92" s="639"/>
      <c r="C92" s="639"/>
      <c r="D92" s="639"/>
      <c r="E92" s="639"/>
      <c r="F92" s="639"/>
      <c r="G92" s="639"/>
      <c r="H92" s="639"/>
      <c r="I92" s="639"/>
      <c r="J92" s="639"/>
      <c r="K92" s="639"/>
      <c r="L92" s="639"/>
      <c r="M92" s="639"/>
      <c r="N92" s="639"/>
      <c r="O92" s="707"/>
    </row>
    <row r="93" spans="1:15" x14ac:dyDescent="0.25">
      <c r="A93" s="171"/>
      <c r="B93" s="630" t="s">
        <v>146</v>
      </c>
      <c r="C93" s="630"/>
      <c r="D93" s="630"/>
      <c r="E93" s="630"/>
      <c r="F93" s="630"/>
      <c r="G93" s="630"/>
      <c r="H93" s="630"/>
      <c r="I93" s="630"/>
      <c r="J93" s="630"/>
      <c r="K93" s="630"/>
      <c r="L93" s="676"/>
      <c r="M93" s="676"/>
      <c r="N93" s="676"/>
      <c r="O93" s="677"/>
    </row>
    <row r="94" spans="1:15" ht="15.75" thickBot="1" x14ac:dyDescent="0.3">
      <c r="A94" s="174"/>
      <c r="B94" s="632"/>
      <c r="C94" s="632"/>
      <c r="D94" s="632"/>
      <c r="E94" s="632"/>
      <c r="F94" s="632"/>
      <c r="G94" s="632"/>
      <c r="H94" s="632"/>
      <c r="I94" s="632"/>
      <c r="J94" s="632"/>
      <c r="K94" s="632"/>
      <c r="L94" s="632"/>
      <c r="M94" s="632"/>
      <c r="N94" s="632"/>
      <c r="O94" s="633"/>
    </row>
    <row r="95" spans="1:15" ht="33.950000000000003" customHeight="1" x14ac:dyDescent="0.25">
      <c r="A95" s="634" t="s">
        <v>466</v>
      </c>
      <c r="B95" s="635"/>
      <c r="C95" s="708" t="s">
        <v>487</v>
      </c>
      <c r="D95" s="708"/>
      <c r="E95" s="708"/>
      <c r="F95" s="708"/>
      <c r="G95" s="708"/>
      <c r="H95" s="708"/>
      <c r="I95" s="708"/>
      <c r="J95" s="708"/>
      <c r="K95" s="708"/>
      <c r="L95" s="708"/>
      <c r="M95" s="708"/>
      <c r="N95" s="708"/>
      <c r="O95" s="437">
        <f>O37-O80+O84+O90-O91</f>
        <v>0</v>
      </c>
    </row>
    <row r="96" spans="1:15" ht="24.75" customHeight="1" x14ac:dyDescent="0.25">
      <c r="A96" s="567" t="s">
        <v>467</v>
      </c>
      <c r="B96" s="568"/>
      <c r="C96" s="569" t="s">
        <v>996</v>
      </c>
      <c r="D96" s="569"/>
      <c r="E96" s="569"/>
      <c r="F96" s="569"/>
      <c r="G96" s="569"/>
      <c r="H96" s="569"/>
      <c r="I96" s="569"/>
      <c r="J96" s="569"/>
      <c r="K96" s="569"/>
      <c r="L96" s="569"/>
      <c r="M96" s="569"/>
      <c r="N96" s="569"/>
      <c r="O96" s="444"/>
    </row>
    <row r="97" spans="1:15" ht="6" customHeight="1" x14ac:dyDescent="0.25">
      <c r="A97" s="559"/>
      <c r="B97" s="560"/>
      <c r="C97" s="561"/>
      <c r="D97" s="561"/>
      <c r="E97" s="561"/>
      <c r="F97" s="561"/>
      <c r="G97" s="561"/>
      <c r="H97" s="561"/>
      <c r="I97" s="561"/>
      <c r="J97" s="561"/>
      <c r="K97" s="561"/>
      <c r="L97" s="561"/>
      <c r="M97" s="561"/>
      <c r="N97" s="561"/>
      <c r="O97" s="438"/>
    </row>
    <row r="98" spans="1:15" ht="27" customHeight="1" x14ac:dyDescent="0.25">
      <c r="A98" s="567" t="s">
        <v>468</v>
      </c>
      <c r="B98" s="568"/>
      <c r="C98" s="561" t="s">
        <v>997</v>
      </c>
      <c r="D98" s="561"/>
      <c r="E98" s="561"/>
      <c r="F98" s="561"/>
      <c r="G98" s="561"/>
      <c r="H98" s="561"/>
      <c r="I98" s="561"/>
      <c r="J98" s="561"/>
      <c r="K98" s="561"/>
      <c r="L98" s="561"/>
      <c r="M98" s="561"/>
      <c r="N98" s="561"/>
      <c r="O98" s="444"/>
    </row>
    <row r="99" spans="1:15" ht="27" customHeight="1" x14ac:dyDescent="0.25">
      <c r="A99" s="567" t="s">
        <v>469</v>
      </c>
      <c r="B99" s="568"/>
      <c r="C99" s="561" t="s">
        <v>998</v>
      </c>
      <c r="D99" s="561"/>
      <c r="E99" s="561"/>
      <c r="F99" s="561"/>
      <c r="G99" s="561"/>
      <c r="H99" s="561"/>
      <c r="I99" s="561"/>
      <c r="J99" s="561"/>
      <c r="K99" s="561"/>
      <c r="L99" s="561"/>
      <c r="M99" s="561"/>
      <c r="N99" s="561"/>
      <c r="O99" s="438">
        <f>O95-O98</f>
        <v>0</v>
      </c>
    </row>
    <row r="100" spans="1:15" ht="27" customHeight="1" x14ac:dyDescent="0.25">
      <c r="A100" s="567" t="s">
        <v>470</v>
      </c>
      <c r="B100" s="568"/>
      <c r="C100" s="561" t="s">
        <v>999</v>
      </c>
      <c r="D100" s="561"/>
      <c r="E100" s="561"/>
      <c r="F100" s="561"/>
      <c r="G100" s="561"/>
      <c r="H100" s="561"/>
      <c r="I100" s="561"/>
      <c r="J100" s="561"/>
      <c r="K100" s="561"/>
      <c r="L100" s="561"/>
      <c r="M100" s="561"/>
      <c r="N100" s="561"/>
      <c r="O100" s="444"/>
    </row>
    <row r="101" spans="1:15" ht="21.6" customHeight="1" x14ac:dyDescent="0.25">
      <c r="A101" s="567" t="s">
        <v>119</v>
      </c>
      <c r="B101" s="568"/>
      <c r="C101" s="569" t="s">
        <v>1193</v>
      </c>
      <c r="D101" s="569"/>
      <c r="E101" s="569"/>
      <c r="F101" s="569"/>
      <c r="G101" s="569"/>
      <c r="H101" s="569"/>
      <c r="I101" s="569"/>
      <c r="J101" s="569"/>
      <c r="K101" s="569"/>
      <c r="L101" s="569"/>
      <c r="M101" s="569"/>
      <c r="N101" s="569"/>
      <c r="O101" s="444"/>
    </row>
    <row r="102" spans="1:15" ht="27" customHeight="1" x14ac:dyDescent="0.25">
      <c r="A102" s="567" t="s">
        <v>120</v>
      </c>
      <c r="B102" s="568"/>
      <c r="C102" s="569" t="s">
        <v>1194</v>
      </c>
      <c r="D102" s="569"/>
      <c r="E102" s="569"/>
      <c r="F102" s="569"/>
      <c r="G102" s="569"/>
      <c r="H102" s="569"/>
      <c r="I102" s="569"/>
      <c r="J102" s="569"/>
      <c r="K102" s="569"/>
      <c r="L102" s="569"/>
      <c r="M102" s="569"/>
      <c r="N102" s="569"/>
      <c r="O102" s="444"/>
    </row>
    <row r="103" spans="1:15" ht="8.4499999999999993" customHeight="1" x14ac:dyDescent="0.25">
      <c r="A103" s="567"/>
      <c r="B103" s="568"/>
      <c r="C103" s="561"/>
      <c r="D103" s="561"/>
      <c r="E103" s="561"/>
      <c r="F103" s="561"/>
      <c r="G103" s="561"/>
      <c r="H103" s="561"/>
      <c r="I103" s="561"/>
      <c r="J103" s="561"/>
      <c r="K103" s="561"/>
      <c r="L103" s="561"/>
      <c r="M103" s="561"/>
      <c r="N103" s="561"/>
      <c r="O103" s="438"/>
    </row>
    <row r="104" spans="1:15" ht="41.45" customHeight="1" x14ac:dyDescent="0.25">
      <c r="A104" s="567" t="s">
        <v>471</v>
      </c>
      <c r="B104" s="568"/>
      <c r="C104" s="561" t="s">
        <v>980</v>
      </c>
      <c r="D104" s="561"/>
      <c r="E104" s="561"/>
      <c r="F104" s="561"/>
      <c r="G104" s="561"/>
      <c r="H104" s="561"/>
      <c r="I104" s="561"/>
      <c r="J104" s="561"/>
      <c r="K104" s="561"/>
      <c r="L104" s="561"/>
      <c r="M104" s="561"/>
      <c r="N104" s="561"/>
      <c r="O104" s="444"/>
    </row>
    <row r="105" spans="1:15" ht="28.9" customHeight="1" x14ac:dyDescent="0.25">
      <c r="A105" s="567" t="s">
        <v>472</v>
      </c>
      <c r="B105" s="568"/>
      <c r="C105" s="561" t="s">
        <v>397</v>
      </c>
      <c r="D105" s="561"/>
      <c r="E105" s="561"/>
      <c r="F105" s="561"/>
      <c r="G105" s="561"/>
      <c r="H105" s="561"/>
      <c r="I105" s="561"/>
      <c r="J105" s="561"/>
      <c r="K105" s="561"/>
      <c r="L105" s="561"/>
      <c r="M105" s="561"/>
      <c r="N105" s="561"/>
      <c r="O105" s="438">
        <f>'№ 50 убытки перенос'!I13</f>
        <v>0</v>
      </c>
    </row>
    <row r="106" spans="1:15" ht="33.6" customHeight="1" x14ac:dyDescent="0.25">
      <c r="A106" s="567" t="s">
        <v>473</v>
      </c>
      <c r="B106" s="568"/>
      <c r="C106" s="561" t="s">
        <v>1000</v>
      </c>
      <c r="D106" s="561"/>
      <c r="E106" s="561"/>
      <c r="F106" s="561"/>
      <c r="G106" s="561"/>
      <c r="H106" s="561"/>
      <c r="I106" s="561"/>
      <c r="J106" s="561"/>
      <c r="K106" s="561"/>
      <c r="L106" s="561"/>
      <c r="M106" s="561"/>
      <c r="N106" s="561"/>
      <c r="O106" s="444"/>
    </row>
    <row r="107" spans="1:15" ht="30" customHeight="1" x14ac:dyDescent="0.25">
      <c r="A107" s="688"/>
      <c r="B107" s="21" t="s">
        <v>112</v>
      </c>
      <c r="C107" s="561" t="s">
        <v>981</v>
      </c>
      <c r="D107" s="561"/>
      <c r="E107" s="561"/>
      <c r="F107" s="561"/>
      <c r="G107" s="561"/>
      <c r="H107" s="561"/>
      <c r="I107" s="561"/>
      <c r="J107" s="561"/>
      <c r="K107" s="561"/>
      <c r="L107" s="561"/>
      <c r="M107" s="561"/>
      <c r="N107" s="561"/>
      <c r="O107" s="444"/>
    </row>
    <row r="108" spans="1:15" ht="27" customHeight="1" x14ac:dyDescent="0.25">
      <c r="A108" s="688"/>
      <c r="B108" s="21" t="s">
        <v>131</v>
      </c>
      <c r="C108" s="561" t="s">
        <v>982</v>
      </c>
      <c r="D108" s="561"/>
      <c r="E108" s="561"/>
      <c r="F108" s="561"/>
      <c r="G108" s="561"/>
      <c r="H108" s="561"/>
      <c r="I108" s="561"/>
      <c r="J108" s="561"/>
      <c r="K108" s="561"/>
      <c r="L108" s="561"/>
      <c r="M108" s="561"/>
      <c r="N108" s="561"/>
      <c r="O108" s="444"/>
    </row>
    <row r="109" spans="1:15" ht="33" customHeight="1" x14ac:dyDescent="0.25">
      <c r="A109" s="567" t="s">
        <v>474</v>
      </c>
      <c r="B109" s="568"/>
      <c r="C109" s="561" t="s">
        <v>1195</v>
      </c>
      <c r="D109" s="561"/>
      <c r="E109" s="561"/>
      <c r="F109" s="561"/>
      <c r="G109" s="561"/>
      <c r="H109" s="561"/>
      <c r="I109" s="561"/>
      <c r="J109" s="561"/>
      <c r="K109" s="561"/>
      <c r="L109" s="561"/>
      <c r="M109" s="561"/>
      <c r="N109" s="561"/>
      <c r="O109" s="438">
        <f>IF(O106&gt;O95,0,O95-O106)</f>
        <v>0</v>
      </c>
    </row>
    <row r="110" spans="1:15" ht="6" customHeight="1" x14ac:dyDescent="0.25">
      <c r="A110" s="567"/>
      <c r="B110" s="568"/>
      <c r="C110" s="569"/>
      <c r="D110" s="569"/>
      <c r="E110" s="569"/>
      <c r="F110" s="569"/>
      <c r="G110" s="569"/>
      <c r="H110" s="569"/>
      <c r="I110" s="569"/>
      <c r="J110" s="569"/>
      <c r="K110" s="569"/>
      <c r="L110" s="569"/>
      <c r="M110" s="569"/>
      <c r="N110" s="569"/>
      <c r="O110" s="438"/>
    </row>
    <row r="111" spans="1:15" ht="21.6" customHeight="1" x14ac:dyDescent="0.25">
      <c r="A111" s="567" t="s">
        <v>475</v>
      </c>
      <c r="B111" s="568"/>
      <c r="C111" s="569" t="s">
        <v>488</v>
      </c>
      <c r="D111" s="569"/>
      <c r="E111" s="569"/>
      <c r="F111" s="569"/>
      <c r="G111" s="569"/>
      <c r="H111" s="569"/>
      <c r="I111" s="569"/>
      <c r="J111" s="569"/>
      <c r="K111" s="569"/>
      <c r="L111" s="569"/>
      <c r="M111" s="569"/>
      <c r="N111" s="569"/>
      <c r="O111" s="438">
        <f>'№ 50 убытки перенос'!I13</f>
        <v>0</v>
      </c>
    </row>
    <row r="112" spans="1:15" ht="21.6" customHeight="1" x14ac:dyDescent="0.25">
      <c r="A112" s="567" t="s">
        <v>119</v>
      </c>
      <c r="B112" s="568"/>
      <c r="C112" s="569" t="s">
        <v>1184</v>
      </c>
      <c r="D112" s="569"/>
      <c r="E112" s="569"/>
      <c r="F112" s="569"/>
      <c r="G112" s="569"/>
      <c r="H112" s="569"/>
      <c r="I112" s="569"/>
      <c r="J112" s="569"/>
      <c r="K112" s="569"/>
      <c r="L112" s="569"/>
      <c r="M112" s="569"/>
      <c r="N112" s="569"/>
      <c r="O112" s="444"/>
    </row>
    <row r="113" spans="1:15" ht="28.15" customHeight="1" x14ac:dyDescent="0.25">
      <c r="A113" s="567" t="s">
        <v>476</v>
      </c>
      <c r="B113" s="568"/>
      <c r="C113" s="561" t="s">
        <v>1001</v>
      </c>
      <c r="D113" s="561"/>
      <c r="E113" s="561"/>
      <c r="F113" s="561"/>
      <c r="G113" s="561"/>
      <c r="H113" s="561"/>
      <c r="I113" s="561"/>
      <c r="J113" s="561"/>
      <c r="K113" s="561"/>
      <c r="L113" s="561"/>
      <c r="M113" s="561"/>
      <c r="N113" s="561"/>
      <c r="O113" s="438">
        <f>IF(O111&gt;O109,0,O109-O111)</f>
        <v>0</v>
      </c>
    </row>
    <row r="114" spans="1:15" ht="25.5" customHeight="1" thickBot="1" x14ac:dyDescent="0.3">
      <c r="A114" s="702" t="s">
        <v>477</v>
      </c>
      <c r="B114" s="703"/>
      <c r="C114" s="704" t="s">
        <v>1196</v>
      </c>
      <c r="D114" s="704"/>
      <c r="E114" s="704"/>
      <c r="F114" s="704"/>
      <c r="G114" s="704"/>
      <c r="H114" s="704"/>
      <c r="I114" s="704"/>
      <c r="J114" s="704"/>
      <c r="K114" s="704"/>
      <c r="L114" s="704"/>
      <c r="M114" s="704"/>
      <c r="N114" s="704"/>
      <c r="O114" s="552">
        <f>IF(O112&gt;O101,0,O101-O112)</f>
        <v>0</v>
      </c>
    </row>
    <row r="115" spans="1:15" ht="32.25" customHeight="1" x14ac:dyDescent="0.25">
      <c r="A115" s="171"/>
      <c r="B115" s="630" t="s">
        <v>147</v>
      </c>
      <c r="C115" s="630"/>
      <c r="D115" s="630"/>
      <c r="E115" s="630"/>
      <c r="F115" s="630"/>
      <c r="G115" s="630"/>
      <c r="H115" s="630"/>
      <c r="I115" s="630"/>
      <c r="J115" s="630"/>
      <c r="K115" s="630"/>
      <c r="L115" s="172"/>
      <c r="M115" s="172"/>
      <c r="N115" s="172"/>
      <c r="O115" s="173"/>
    </row>
    <row r="116" spans="1:15" ht="26.25" customHeight="1" thickBot="1" x14ac:dyDescent="0.3">
      <c r="A116" s="631"/>
      <c r="B116" s="632"/>
      <c r="C116" s="632"/>
      <c r="D116" s="632"/>
      <c r="E116" s="632"/>
      <c r="F116" s="632"/>
      <c r="G116" s="632"/>
      <c r="H116" s="632"/>
      <c r="I116" s="632"/>
      <c r="J116" s="632"/>
      <c r="K116" s="632"/>
      <c r="L116" s="632"/>
      <c r="M116" s="632"/>
      <c r="N116" s="632"/>
      <c r="O116" s="633"/>
    </row>
    <row r="117" spans="1:15" ht="26.25" customHeight="1" x14ac:dyDescent="0.25">
      <c r="A117" s="634" t="s">
        <v>478</v>
      </c>
      <c r="B117" s="635"/>
      <c r="C117" s="687" t="s">
        <v>148</v>
      </c>
      <c r="D117" s="687"/>
      <c r="E117" s="687"/>
      <c r="F117" s="687"/>
      <c r="G117" s="687"/>
      <c r="H117" s="687"/>
      <c r="I117" s="687"/>
      <c r="J117" s="687"/>
      <c r="K117" s="687"/>
      <c r="L117" s="687"/>
      <c r="M117" s="687"/>
      <c r="N117" s="687"/>
      <c r="O117" s="218">
        <v>0.2</v>
      </c>
    </row>
    <row r="118" spans="1:15" ht="26.25" customHeight="1" x14ac:dyDescent="0.25">
      <c r="A118" s="567" t="s">
        <v>479</v>
      </c>
      <c r="B118" s="568"/>
      <c r="C118" s="569" t="s">
        <v>983</v>
      </c>
      <c r="D118" s="569"/>
      <c r="E118" s="569"/>
      <c r="F118" s="569"/>
      <c r="G118" s="569"/>
      <c r="H118" s="569"/>
      <c r="I118" s="569"/>
      <c r="J118" s="569"/>
      <c r="K118" s="569"/>
      <c r="L118" s="569"/>
      <c r="M118" s="569"/>
      <c r="N118" s="569"/>
      <c r="O118" s="438">
        <f>O113*O117</f>
        <v>0</v>
      </c>
    </row>
    <row r="119" spans="1:15" ht="26.25" customHeight="1" x14ac:dyDescent="0.25">
      <c r="A119" s="567" t="s">
        <v>480</v>
      </c>
      <c r="B119" s="568"/>
      <c r="C119" s="561" t="s">
        <v>1197</v>
      </c>
      <c r="D119" s="561"/>
      <c r="E119" s="561"/>
      <c r="F119" s="561"/>
      <c r="G119" s="561"/>
      <c r="H119" s="561"/>
      <c r="I119" s="561"/>
      <c r="J119" s="561"/>
      <c r="K119" s="561"/>
      <c r="L119" s="561"/>
      <c r="M119" s="561"/>
      <c r="N119" s="561"/>
      <c r="O119" s="438">
        <f>IF((O118-O120-O121-O122-O123-O124-O125)&lt;0,0,(O118-O120-O121-O122-O123-O124-O125))</f>
        <v>0</v>
      </c>
    </row>
    <row r="120" spans="1:15" ht="31.5" customHeight="1" x14ac:dyDescent="0.25">
      <c r="A120" s="560" t="s">
        <v>119</v>
      </c>
      <c r="B120" s="560"/>
      <c r="C120" s="569" t="s">
        <v>408</v>
      </c>
      <c r="D120" s="569"/>
      <c r="E120" s="569"/>
      <c r="F120" s="569"/>
      <c r="G120" s="569"/>
      <c r="H120" s="569"/>
      <c r="I120" s="569"/>
      <c r="J120" s="569"/>
      <c r="K120" s="569"/>
      <c r="L120" s="569"/>
      <c r="M120" s="569"/>
      <c r="N120" s="569"/>
      <c r="O120" s="444"/>
    </row>
    <row r="121" spans="1:15" ht="30" customHeight="1" x14ac:dyDescent="0.25">
      <c r="A121" s="560" t="s">
        <v>120</v>
      </c>
      <c r="B121" s="560"/>
      <c r="C121" s="569" t="s">
        <v>984</v>
      </c>
      <c r="D121" s="569"/>
      <c r="E121" s="569"/>
      <c r="F121" s="569"/>
      <c r="G121" s="569"/>
      <c r="H121" s="569"/>
      <c r="I121" s="569"/>
      <c r="J121" s="569"/>
      <c r="K121" s="569"/>
      <c r="L121" s="569"/>
      <c r="M121" s="569"/>
      <c r="N121" s="569"/>
      <c r="O121" s="444"/>
    </row>
    <row r="122" spans="1:15" ht="31.15" customHeight="1" x14ac:dyDescent="0.25">
      <c r="A122" s="560" t="s">
        <v>121</v>
      </c>
      <c r="B122" s="560"/>
      <c r="C122" s="561" t="s">
        <v>697</v>
      </c>
      <c r="D122" s="561"/>
      <c r="E122" s="561"/>
      <c r="F122" s="561"/>
      <c r="G122" s="561"/>
      <c r="H122" s="561"/>
      <c r="I122" s="561"/>
      <c r="J122" s="561"/>
      <c r="K122" s="561"/>
      <c r="L122" s="561"/>
      <c r="M122" s="561"/>
      <c r="N122" s="561"/>
      <c r="O122" s="444"/>
    </row>
    <row r="123" spans="1:15" ht="25.5" customHeight="1" x14ac:dyDescent="0.25">
      <c r="A123" s="560" t="s">
        <v>122</v>
      </c>
      <c r="B123" s="560"/>
      <c r="C123" s="561" t="s">
        <v>985</v>
      </c>
      <c r="D123" s="561"/>
      <c r="E123" s="561"/>
      <c r="F123" s="561"/>
      <c r="G123" s="561"/>
      <c r="H123" s="561"/>
      <c r="I123" s="561"/>
      <c r="J123" s="561"/>
      <c r="K123" s="561"/>
      <c r="L123" s="561"/>
      <c r="M123" s="561"/>
      <c r="N123" s="561"/>
      <c r="O123" s="444"/>
    </row>
    <row r="124" spans="1:15" ht="25.5" customHeight="1" x14ac:dyDescent="0.25">
      <c r="A124" s="560" t="s">
        <v>123</v>
      </c>
      <c r="B124" s="560"/>
      <c r="C124" s="561" t="s">
        <v>986</v>
      </c>
      <c r="D124" s="561"/>
      <c r="E124" s="561"/>
      <c r="F124" s="561"/>
      <c r="G124" s="561"/>
      <c r="H124" s="561"/>
      <c r="I124" s="561"/>
      <c r="J124" s="561"/>
      <c r="K124" s="561"/>
      <c r="L124" s="561"/>
      <c r="M124" s="561"/>
      <c r="N124" s="561"/>
      <c r="O124" s="444"/>
    </row>
    <row r="125" spans="1:15" ht="25.5" customHeight="1" x14ac:dyDescent="0.25">
      <c r="A125" s="560" t="s">
        <v>124</v>
      </c>
      <c r="B125" s="560"/>
      <c r="C125" s="569" t="s">
        <v>1006</v>
      </c>
      <c r="D125" s="569"/>
      <c r="E125" s="569"/>
      <c r="F125" s="569"/>
      <c r="G125" s="569"/>
      <c r="H125" s="569"/>
      <c r="I125" s="569"/>
      <c r="J125" s="569"/>
      <c r="K125" s="569"/>
      <c r="L125" s="569"/>
      <c r="M125" s="569"/>
      <c r="N125" s="569"/>
      <c r="O125" s="444"/>
    </row>
    <row r="126" spans="1:15" ht="6.6" customHeight="1" x14ac:dyDescent="0.25">
      <c r="A126" s="560"/>
      <c r="B126" s="560"/>
      <c r="C126" s="561"/>
      <c r="D126" s="561"/>
      <c r="E126" s="561"/>
      <c r="F126" s="561"/>
      <c r="G126" s="561"/>
      <c r="H126" s="561"/>
      <c r="I126" s="561"/>
      <c r="J126" s="561"/>
      <c r="K126" s="561"/>
      <c r="L126" s="561"/>
      <c r="M126" s="561"/>
      <c r="N126" s="561"/>
      <c r="O126" s="438"/>
    </row>
    <row r="127" spans="1:15" ht="23.25" customHeight="1" x14ac:dyDescent="0.25">
      <c r="A127" s="567" t="s">
        <v>481</v>
      </c>
      <c r="B127" s="568"/>
      <c r="C127" s="569" t="s">
        <v>1002</v>
      </c>
      <c r="D127" s="569"/>
      <c r="E127" s="569"/>
      <c r="F127" s="569"/>
      <c r="G127" s="569"/>
      <c r="H127" s="569"/>
      <c r="I127" s="569"/>
      <c r="J127" s="569"/>
      <c r="K127" s="569"/>
      <c r="L127" s="569"/>
      <c r="M127" s="569"/>
      <c r="N127" s="569"/>
      <c r="O127" s="438">
        <f>O119-O128</f>
        <v>0</v>
      </c>
    </row>
    <row r="128" spans="1:15" ht="22.5" customHeight="1" x14ac:dyDescent="0.25">
      <c r="A128" s="560" t="s">
        <v>119</v>
      </c>
      <c r="B128" s="560"/>
      <c r="C128" s="561" t="s">
        <v>989</v>
      </c>
      <c r="D128" s="561"/>
      <c r="E128" s="561"/>
      <c r="F128" s="561"/>
      <c r="G128" s="561"/>
      <c r="H128" s="561"/>
      <c r="I128" s="561"/>
      <c r="J128" s="561"/>
      <c r="K128" s="561"/>
      <c r="L128" s="561"/>
      <c r="M128" s="561"/>
      <c r="N128" s="561"/>
      <c r="O128" s="444"/>
    </row>
    <row r="129" spans="1:15" ht="31.9" customHeight="1" x14ac:dyDescent="0.25">
      <c r="A129" s="567" t="s">
        <v>482</v>
      </c>
      <c r="B129" s="568"/>
      <c r="C129" s="561" t="s">
        <v>1199</v>
      </c>
      <c r="D129" s="561"/>
      <c r="E129" s="561"/>
      <c r="F129" s="561"/>
      <c r="G129" s="561"/>
      <c r="H129" s="561"/>
      <c r="I129" s="561"/>
      <c r="J129" s="561"/>
      <c r="K129" s="561"/>
      <c r="L129" s="561"/>
      <c r="M129" s="561"/>
      <c r="N129" s="561"/>
      <c r="O129" s="440">
        <f>O114*O117</f>
        <v>0</v>
      </c>
    </row>
    <row r="130" spans="1:15" ht="30.6" customHeight="1" x14ac:dyDescent="0.25">
      <c r="A130" s="567" t="s">
        <v>483</v>
      </c>
      <c r="B130" s="568"/>
      <c r="C130" s="561" t="s">
        <v>1200</v>
      </c>
      <c r="D130" s="561"/>
      <c r="E130" s="561"/>
      <c r="F130" s="561"/>
      <c r="G130" s="561"/>
      <c r="H130" s="561"/>
      <c r="I130" s="561"/>
      <c r="J130" s="561"/>
      <c r="K130" s="561"/>
      <c r="L130" s="561"/>
      <c r="M130" s="561"/>
      <c r="N130" s="561"/>
      <c r="O130" s="440">
        <f>O102*O117</f>
        <v>0</v>
      </c>
    </row>
    <row r="131" spans="1:15" ht="31.15" customHeight="1" x14ac:dyDescent="0.25">
      <c r="A131" s="567" t="s">
        <v>484</v>
      </c>
      <c r="B131" s="568"/>
      <c r="C131" s="561" t="s">
        <v>1201</v>
      </c>
      <c r="D131" s="561"/>
      <c r="E131" s="561"/>
      <c r="F131" s="561"/>
      <c r="G131" s="561"/>
      <c r="H131" s="561"/>
      <c r="I131" s="561"/>
      <c r="J131" s="561"/>
      <c r="K131" s="561"/>
      <c r="L131" s="561"/>
      <c r="M131" s="561"/>
      <c r="N131" s="561"/>
      <c r="O131" s="440">
        <f>IF(O121&gt;O129,0,O129-O121)</f>
        <v>0</v>
      </c>
    </row>
    <row r="132" spans="1:15" s="219" customFormat="1" x14ac:dyDescent="0.2">
      <c r="A132" s="567" t="s">
        <v>1202</v>
      </c>
      <c r="B132" s="568"/>
      <c r="C132" s="569" t="s">
        <v>1204</v>
      </c>
      <c r="D132" s="569"/>
      <c r="E132" s="569"/>
      <c r="F132" s="569"/>
      <c r="G132" s="569"/>
      <c r="H132" s="569"/>
      <c r="I132" s="569"/>
      <c r="J132" s="569"/>
      <c r="K132" s="569"/>
      <c r="L132" s="569"/>
      <c r="M132" s="569"/>
      <c r="N132" s="569"/>
      <c r="O132" s="438">
        <f>O113-O127</f>
        <v>0</v>
      </c>
    </row>
    <row r="133" spans="1:15" x14ac:dyDescent="0.25">
      <c r="A133" s="567" t="s">
        <v>1203</v>
      </c>
      <c r="B133" s="568"/>
      <c r="C133" s="569" t="s">
        <v>149</v>
      </c>
      <c r="D133" s="569"/>
      <c r="E133" s="569"/>
      <c r="F133" s="569"/>
      <c r="G133" s="569"/>
      <c r="H133" s="569"/>
      <c r="I133" s="569"/>
      <c r="J133" s="569"/>
      <c r="K133" s="569"/>
      <c r="L133" s="569"/>
      <c r="M133" s="569"/>
      <c r="N133" s="569"/>
      <c r="O133" s="438"/>
    </row>
    <row r="134" spans="1:15" x14ac:dyDescent="0.25">
      <c r="A134" s="559" t="s">
        <v>119</v>
      </c>
      <c r="B134" s="560"/>
      <c r="C134" s="561" t="s">
        <v>414</v>
      </c>
      <c r="D134" s="561"/>
      <c r="E134" s="561"/>
      <c r="F134" s="561"/>
      <c r="G134" s="561"/>
      <c r="H134" s="561"/>
      <c r="I134" s="561"/>
      <c r="J134" s="561"/>
      <c r="K134" s="561"/>
      <c r="L134" s="561"/>
      <c r="M134" s="561"/>
      <c r="N134" s="561"/>
      <c r="O134" s="444"/>
    </row>
    <row r="135" spans="1:15" x14ac:dyDescent="0.25">
      <c r="A135" s="559" t="s">
        <v>120</v>
      </c>
      <c r="B135" s="560"/>
      <c r="C135" s="102" t="s">
        <v>415</v>
      </c>
      <c r="D135" s="102"/>
      <c r="E135" s="569" t="s">
        <v>416</v>
      </c>
      <c r="F135" s="569"/>
      <c r="G135" s="569"/>
      <c r="H135" s="569"/>
      <c r="I135" s="569"/>
      <c r="J135" s="569"/>
      <c r="K135" s="569"/>
      <c r="L135" s="569"/>
      <c r="M135" s="569"/>
      <c r="N135" s="569"/>
      <c r="O135" s="444"/>
    </row>
    <row r="136" spans="1:15" x14ac:dyDescent="0.25">
      <c r="A136" s="559" t="s">
        <v>121</v>
      </c>
      <c r="B136" s="560"/>
      <c r="C136" s="561" t="s">
        <v>150</v>
      </c>
      <c r="D136" s="561"/>
      <c r="E136" s="561"/>
      <c r="F136" s="561"/>
      <c r="G136" s="561"/>
      <c r="H136" s="561"/>
      <c r="I136" s="561"/>
      <c r="J136" s="561"/>
      <c r="K136" s="561"/>
      <c r="L136" s="561"/>
      <c r="M136" s="561"/>
      <c r="N136" s="561"/>
      <c r="O136" s="444"/>
    </row>
    <row r="137" spans="1:15" x14ac:dyDescent="0.25">
      <c r="A137" s="559" t="s">
        <v>122</v>
      </c>
      <c r="B137" s="560"/>
      <c r="C137" s="561" t="s">
        <v>151</v>
      </c>
      <c r="D137" s="561"/>
      <c r="E137" s="561"/>
      <c r="F137" s="561"/>
      <c r="G137" s="561"/>
      <c r="H137" s="561"/>
      <c r="I137" s="700"/>
      <c r="J137" s="700"/>
      <c r="K137" s="700"/>
      <c r="L137" s="700"/>
      <c r="M137" s="700"/>
      <c r="N137" s="700"/>
      <c r="O137" s="701"/>
    </row>
    <row r="138" spans="1:15" x14ac:dyDescent="0.25">
      <c r="A138" s="692"/>
      <c r="B138" s="693"/>
      <c r="C138" s="693"/>
      <c r="D138" s="693"/>
      <c r="E138" s="693"/>
      <c r="F138" s="693"/>
      <c r="G138" s="693"/>
      <c r="H138" s="693"/>
      <c r="I138" s="693"/>
      <c r="J138" s="693"/>
      <c r="K138" s="693"/>
      <c r="L138" s="693"/>
      <c r="M138" s="693"/>
      <c r="N138" s="693"/>
      <c r="O138" s="694"/>
    </row>
    <row r="139" spans="1:15" ht="37.15" customHeight="1" thickBot="1" x14ac:dyDescent="0.3">
      <c r="A139" s="695" t="s">
        <v>1205</v>
      </c>
      <c r="B139" s="696"/>
      <c r="C139" s="697" t="s">
        <v>1206</v>
      </c>
      <c r="D139" s="698"/>
      <c r="E139" s="698"/>
      <c r="F139" s="698"/>
      <c r="G139" s="698"/>
      <c r="H139" s="698"/>
      <c r="I139" s="698"/>
      <c r="J139" s="698"/>
      <c r="K139" s="698"/>
      <c r="L139" s="698"/>
      <c r="M139" s="698"/>
      <c r="N139" s="699"/>
      <c r="O139" s="445">
        <f>O127+O130+O134+O135</f>
        <v>0</v>
      </c>
    </row>
  </sheetData>
  <mergeCells count="242">
    <mergeCell ref="B15:O15"/>
    <mergeCell ref="B16:O16"/>
    <mergeCell ref="A24:B24"/>
    <mergeCell ref="A25:B25"/>
    <mergeCell ref="A18:O18"/>
    <mergeCell ref="M2:O2"/>
    <mergeCell ref="B6:K6"/>
    <mergeCell ref="C8:F8"/>
    <mergeCell ref="A4:M4"/>
    <mergeCell ref="G12:J12"/>
    <mergeCell ref="N12:O12"/>
    <mergeCell ref="E14:O14"/>
    <mergeCell ref="C25:N25"/>
    <mergeCell ref="C19:N19"/>
    <mergeCell ref="C20:N20"/>
    <mergeCell ref="C21:N21"/>
    <mergeCell ref="C22:N22"/>
    <mergeCell ref="C23:N23"/>
    <mergeCell ref="C24:N24"/>
    <mergeCell ref="A19:B19"/>
    <mergeCell ref="A20:B20"/>
    <mergeCell ref="A21:B21"/>
    <mergeCell ref="A22:B22"/>
    <mergeCell ref="A23:B23"/>
    <mergeCell ref="A56:B56"/>
    <mergeCell ref="A59:B59"/>
    <mergeCell ref="C36:N36"/>
    <mergeCell ref="C37:N37"/>
    <mergeCell ref="A50:B50"/>
    <mergeCell ref="A51:B51"/>
    <mergeCell ref="A42:B42"/>
    <mergeCell ref="A43:B43"/>
    <mergeCell ref="A44:B44"/>
    <mergeCell ref="A47:B47"/>
    <mergeCell ref="A57:B57"/>
    <mergeCell ref="A58:B58"/>
    <mergeCell ref="B39:K39"/>
    <mergeCell ref="A48:B48"/>
    <mergeCell ref="A49:B49"/>
    <mergeCell ref="A54:B54"/>
    <mergeCell ref="A55:B55"/>
    <mergeCell ref="C57:N57"/>
    <mergeCell ref="A45:B45"/>
    <mergeCell ref="A46:B46"/>
    <mergeCell ref="A38:O38"/>
    <mergeCell ref="C42:N42"/>
    <mergeCell ref="C43:N43"/>
    <mergeCell ref="C44:N44"/>
    <mergeCell ref="D52:N52"/>
    <mergeCell ref="C53:N53"/>
    <mergeCell ref="C54:N54"/>
    <mergeCell ref="C55:N55"/>
    <mergeCell ref="C56:N56"/>
    <mergeCell ref="A67:B67"/>
    <mergeCell ref="A60:B60"/>
    <mergeCell ref="A68:B68"/>
    <mergeCell ref="B89:K89"/>
    <mergeCell ref="C60:N60"/>
    <mergeCell ref="A79:B79"/>
    <mergeCell ref="A78:B78"/>
    <mergeCell ref="A75:B75"/>
    <mergeCell ref="A63:B63"/>
    <mergeCell ref="A64:B64"/>
    <mergeCell ref="C65:N65"/>
    <mergeCell ref="C66:N66"/>
    <mergeCell ref="C67:N67"/>
    <mergeCell ref="C68:N68"/>
    <mergeCell ref="C69:N69"/>
    <mergeCell ref="C63:N63"/>
    <mergeCell ref="C64:N64"/>
    <mergeCell ref="C70:N70"/>
    <mergeCell ref="C72:N72"/>
    <mergeCell ref="A61:B61"/>
    <mergeCell ref="A62:B62"/>
    <mergeCell ref="A69:B69"/>
    <mergeCell ref="A77:B77"/>
    <mergeCell ref="C26:N26"/>
    <mergeCell ref="C27:N27"/>
    <mergeCell ref="C41:N41"/>
    <mergeCell ref="A34:B34"/>
    <mergeCell ref="A35:B35"/>
    <mergeCell ref="C34:N34"/>
    <mergeCell ref="C35:N35"/>
    <mergeCell ref="A30:B30"/>
    <mergeCell ref="C28:N28"/>
    <mergeCell ref="C29:N29"/>
    <mergeCell ref="C30:N30"/>
    <mergeCell ref="A28:B28"/>
    <mergeCell ref="A29:B29"/>
    <mergeCell ref="A31:B31"/>
    <mergeCell ref="C31:N31"/>
    <mergeCell ref="C32:N32"/>
    <mergeCell ref="C33:N33"/>
    <mergeCell ref="A37:B37"/>
    <mergeCell ref="A36:B36"/>
    <mergeCell ref="A32:B32"/>
    <mergeCell ref="A33:B33"/>
    <mergeCell ref="A27:B27"/>
    <mergeCell ref="A26:B26"/>
    <mergeCell ref="A132:B132"/>
    <mergeCell ref="C132:N132"/>
    <mergeCell ref="A126:B126"/>
    <mergeCell ref="A52:B52"/>
    <mergeCell ref="A53:B53"/>
    <mergeCell ref="A40:O40"/>
    <mergeCell ref="A41:B41"/>
    <mergeCell ref="D45:N45"/>
    <mergeCell ref="D46:N46"/>
    <mergeCell ref="D47:N47"/>
    <mergeCell ref="A105:B105"/>
    <mergeCell ref="A98:B98"/>
    <mergeCell ref="C125:N125"/>
    <mergeCell ref="D48:N48"/>
    <mergeCell ref="D49:N49"/>
    <mergeCell ref="D50:N50"/>
    <mergeCell ref="D51:N51"/>
    <mergeCell ref="L93:O93"/>
    <mergeCell ref="C61:N61"/>
    <mergeCell ref="C62:N62"/>
    <mergeCell ref="C58:N58"/>
    <mergeCell ref="C59:N59"/>
    <mergeCell ref="C126:N126"/>
    <mergeCell ref="A66:B66"/>
    <mergeCell ref="A65:B65"/>
    <mergeCell ref="A72:B72"/>
    <mergeCell ref="A99:B99"/>
    <mergeCell ref="A95:B95"/>
    <mergeCell ref="A97:B97"/>
    <mergeCell ref="A96:B96"/>
    <mergeCell ref="A81:O81"/>
    <mergeCell ref="B82:K82"/>
    <mergeCell ref="A80:B80"/>
    <mergeCell ref="B83:K83"/>
    <mergeCell ref="C99:N99"/>
    <mergeCell ref="L94:O94"/>
    <mergeCell ref="A70:B70"/>
    <mergeCell ref="C91:N91"/>
    <mergeCell ref="L89:O89"/>
    <mergeCell ref="A84:B84"/>
    <mergeCell ref="L83:O83"/>
    <mergeCell ref="A90:B90"/>
    <mergeCell ref="A91:B91"/>
    <mergeCell ref="A92:O92"/>
    <mergeCell ref="C95:N95"/>
    <mergeCell ref="A117:B117"/>
    <mergeCell ref="A119:B119"/>
    <mergeCell ref="A118:B118"/>
    <mergeCell ref="C116:K116"/>
    <mergeCell ref="L116:O116"/>
    <mergeCell ref="B115:K115"/>
    <mergeCell ref="A111:B111"/>
    <mergeCell ref="A110:B110"/>
    <mergeCell ref="C110:N110"/>
    <mergeCell ref="A112:B112"/>
    <mergeCell ref="C112:N112"/>
    <mergeCell ref="A114:B114"/>
    <mergeCell ref="C114:N114"/>
    <mergeCell ref="A138:O138"/>
    <mergeCell ref="A139:B139"/>
    <mergeCell ref="A134:B134"/>
    <mergeCell ref="A135:B135"/>
    <mergeCell ref="A136:B136"/>
    <mergeCell ref="C134:N134"/>
    <mergeCell ref="E135:N135"/>
    <mergeCell ref="C139:N139"/>
    <mergeCell ref="C136:N136"/>
    <mergeCell ref="A137:B137"/>
    <mergeCell ref="C137:H137"/>
    <mergeCell ref="I137:O137"/>
    <mergeCell ref="A133:B133"/>
    <mergeCell ref="A124:B124"/>
    <mergeCell ref="A125:B125"/>
    <mergeCell ref="C133:N133"/>
    <mergeCell ref="C98:N98"/>
    <mergeCell ref="A87:O87"/>
    <mergeCell ref="C90:N90"/>
    <mergeCell ref="A71:B71"/>
    <mergeCell ref="C71:N71"/>
    <mergeCell ref="A73:B73"/>
    <mergeCell ref="C73:N73"/>
    <mergeCell ref="C74:N74"/>
    <mergeCell ref="C75:N75"/>
    <mergeCell ref="C76:N76"/>
    <mergeCell ref="C77:N77"/>
    <mergeCell ref="C78:N78"/>
    <mergeCell ref="A76:B76"/>
    <mergeCell ref="C86:N86"/>
    <mergeCell ref="A85:B85"/>
    <mergeCell ref="C79:N79"/>
    <mergeCell ref="C80:N80"/>
    <mergeCell ref="C84:N84"/>
    <mergeCell ref="C85:N85"/>
    <mergeCell ref="A86:B86"/>
    <mergeCell ref="A74:B74"/>
    <mergeCell ref="C96:N96"/>
    <mergeCell ref="C97:N97"/>
    <mergeCell ref="B93:K93"/>
    <mergeCell ref="A100:B100"/>
    <mergeCell ref="C100:N100"/>
    <mergeCell ref="A103:B103"/>
    <mergeCell ref="C103:N103"/>
    <mergeCell ref="A104:B104"/>
    <mergeCell ref="C104:N104"/>
    <mergeCell ref="B94:K94"/>
    <mergeCell ref="A101:B101"/>
    <mergeCell ref="C101:N101"/>
    <mergeCell ref="A102:B102"/>
    <mergeCell ref="C102:N102"/>
    <mergeCell ref="C108:N108"/>
    <mergeCell ref="C105:N105"/>
    <mergeCell ref="A106:B106"/>
    <mergeCell ref="C107:N107"/>
    <mergeCell ref="C123:N123"/>
    <mergeCell ref="C124:N124"/>
    <mergeCell ref="C119:N119"/>
    <mergeCell ref="C120:N120"/>
    <mergeCell ref="A122:B122"/>
    <mergeCell ref="A121:B121"/>
    <mergeCell ref="A113:B113"/>
    <mergeCell ref="C117:N117"/>
    <mergeCell ref="C118:N118"/>
    <mergeCell ref="A109:B109"/>
    <mergeCell ref="C109:N109"/>
    <mergeCell ref="C111:N111"/>
    <mergeCell ref="C113:N113"/>
    <mergeCell ref="C106:N106"/>
    <mergeCell ref="C121:N121"/>
    <mergeCell ref="C122:N122"/>
    <mergeCell ref="A123:B123"/>
    <mergeCell ref="A107:A108"/>
    <mergeCell ref="A116:B116"/>
    <mergeCell ref="A120:B120"/>
    <mergeCell ref="A129:B129"/>
    <mergeCell ref="C129:N129"/>
    <mergeCell ref="A130:B130"/>
    <mergeCell ref="C130:N130"/>
    <mergeCell ref="A131:B131"/>
    <mergeCell ref="C131:N131"/>
    <mergeCell ref="A127:B127"/>
    <mergeCell ref="C127:N127"/>
    <mergeCell ref="A128:B128"/>
    <mergeCell ref="C128:N128"/>
  </mergeCells>
  <pageMargins left="0.7" right="0.7" top="0.75" bottom="0.75" header="0.3" footer="0.3"/>
  <pageSetup paperSize="9" scale="62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31"/>
  <sheetViews>
    <sheetView topLeftCell="A119" zoomScaleNormal="100" workbookViewId="0">
      <selection activeCell="M133" sqref="M133"/>
    </sheetView>
  </sheetViews>
  <sheetFormatPr defaultColWidth="9.140625" defaultRowHeight="15" x14ac:dyDescent="0.25"/>
  <cols>
    <col min="1" max="1" width="4.85546875" style="6" customWidth="1"/>
    <col min="2" max="2" width="12.42578125" style="6" customWidth="1"/>
    <col min="3" max="3" width="9.85546875" style="6" customWidth="1"/>
    <col min="4" max="4" width="9.140625" style="6"/>
    <col min="5" max="5" width="5.85546875" style="6" customWidth="1"/>
    <col min="6" max="6" width="9.7109375" style="6" customWidth="1"/>
    <col min="7" max="7" width="4.5703125" style="6" customWidth="1"/>
    <col min="8" max="9" width="10.28515625" style="6" customWidth="1"/>
    <col min="10" max="10" width="8.42578125" style="6" customWidth="1"/>
    <col min="11" max="11" width="8" style="6" customWidth="1"/>
    <col min="12" max="12" width="14.42578125" style="6" customWidth="1"/>
    <col min="13" max="16384" width="9.140625" style="6"/>
  </cols>
  <sheetData>
    <row r="2" spans="1:12" x14ac:dyDescent="0.25">
      <c r="L2" s="116"/>
    </row>
    <row r="4" spans="1:12" ht="57.75" customHeight="1" x14ac:dyDescent="0.25">
      <c r="A4" s="717" t="s">
        <v>537</v>
      </c>
      <c r="B4" s="717"/>
      <c r="C4" s="717"/>
      <c r="D4" s="717"/>
      <c r="E4" s="717"/>
      <c r="F4" s="717"/>
      <c r="G4" s="717"/>
      <c r="H4" s="717"/>
      <c r="I4" s="717"/>
      <c r="J4" s="717"/>
      <c r="K4" s="717"/>
      <c r="L4" s="121"/>
    </row>
    <row r="5" spans="1:12" ht="15.75" thickBot="1" x14ac:dyDescent="0.3"/>
    <row r="6" spans="1:12" ht="15.75" thickBot="1" x14ac:dyDescent="0.3">
      <c r="A6" s="179"/>
      <c r="B6" s="713" t="s">
        <v>98</v>
      </c>
      <c r="C6" s="713"/>
      <c r="D6" s="713"/>
      <c r="E6" s="713"/>
      <c r="F6" s="713"/>
      <c r="G6" s="713"/>
      <c r="H6" s="713"/>
      <c r="I6" s="713"/>
      <c r="J6" s="713"/>
      <c r="K6" s="713"/>
      <c r="L6" s="181"/>
    </row>
    <row r="7" spans="1:12" ht="15.75" thickBot="1" x14ac:dyDescent="0.3">
      <c r="A7" s="10"/>
      <c r="B7" s="11"/>
      <c r="C7" s="11"/>
      <c r="D7" s="11"/>
      <c r="E7" s="11"/>
      <c r="F7" s="11"/>
      <c r="G7" s="11"/>
      <c r="H7" s="11"/>
      <c r="I7" s="11"/>
      <c r="J7" s="11"/>
      <c r="K7" s="11"/>
      <c r="L7" s="5"/>
    </row>
    <row r="8" spans="1:12" ht="15.75" thickBot="1" x14ac:dyDescent="0.3">
      <c r="A8" s="10">
        <v>1</v>
      </c>
      <c r="B8" s="11" t="s">
        <v>99</v>
      </c>
      <c r="C8" s="714">
        <f>'150.00'!C8:F8</f>
        <v>222222222222</v>
      </c>
      <c r="D8" s="715"/>
      <c r="E8" s="715"/>
      <c r="F8" s="716"/>
      <c r="G8" s="11"/>
      <c r="H8" s="11"/>
      <c r="I8" s="11"/>
      <c r="J8" s="11"/>
      <c r="K8" s="11"/>
      <c r="L8" s="5"/>
    </row>
    <row r="9" spans="1:12" ht="15.75" thickBot="1" x14ac:dyDescent="0.3">
      <c r="A9" s="10"/>
      <c r="B9" s="11"/>
      <c r="C9" s="11"/>
      <c r="D9" s="11"/>
      <c r="E9" s="11"/>
      <c r="F9" s="11"/>
      <c r="G9" s="11"/>
      <c r="H9" s="11"/>
      <c r="I9" s="11"/>
      <c r="J9" s="11"/>
      <c r="K9" s="11"/>
      <c r="L9" s="5"/>
    </row>
    <row r="10" spans="1:12" ht="15.75" thickBot="1" x14ac:dyDescent="0.3">
      <c r="A10" s="10">
        <v>2</v>
      </c>
      <c r="B10" s="11" t="s">
        <v>100</v>
      </c>
      <c r="C10" s="11"/>
      <c r="D10" s="11"/>
      <c r="E10" s="11"/>
      <c r="F10" s="11"/>
      <c r="G10" s="11"/>
      <c r="H10" s="11"/>
      <c r="I10" s="11"/>
      <c r="J10" s="11"/>
      <c r="K10" s="12">
        <f>'150.00'!K10</f>
        <v>2021</v>
      </c>
      <c r="L10" s="5"/>
    </row>
    <row r="11" spans="1:12" ht="15.75" thickBot="1" x14ac:dyDescent="0.3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5"/>
    </row>
    <row r="12" spans="1:12" ht="15.75" thickBot="1" x14ac:dyDescent="0.3">
      <c r="A12" s="10">
        <v>3</v>
      </c>
      <c r="B12" s="11" t="s">
        <v>1161</v>
      </c>
      <c r="C12" s="11"/>
      <c r="D12" s="714"/>
      <c r="E12" s="715"/>
      <c r="F12" s="715"/>
      <c r="G12" s="716"/>
      <c r="H12" s="433"/>
      <c r="I12" s="11" t="s">
        <v>1162</v>
      </c>
      <c r="J12" s="11"/>
      <c r="K12" s="521"/>
      <c r="L12" s="522"/>
    </row>
    <row r="13" spans="1:12" ht="15.75" thickBot="1" x14ac:dyDescent="0.3">
      <c r="A13" s="18"/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20"/>
    </row>
    <row r="14" spans="1:12" ht="15.75" thickBot="1" x14ac:dyDescent="0.3">
      <c r="A14" s="663" t="s">
        <v>113</v>
      </c>
      <c r="B14" s="664"/>
      <c r="C14" s="664"/>
      <c r="D14" s="664"/>
      <c r="E14" s="664"/>
      <c r="F14" s="664"/>
      <c r="G14" s="664"/>
      <c r="H14" s="664"/>
      <c r="I14" s="664"/>
      <c r="J14" s="664"/>
      <c r="K14" s="664"/>
      <c r="L14" s="665"/>
    </row>
    <row r="15" spans="1:12" ht="26.25" customHeight="1" x14ac:dyDescent="0.25">
      <c r="A15" s="723" t="s">
        <v>116</v>
      </c>
      <c r="B15" s="724"/>
      <c r="C15" s="721" t="s">
        <v>114</v>
      </c>
      <c r="D15" s="722"/>
      <c r="E15" s="722"/>
      <c r="F15" s="722"/>
      <c r="G15" s="722"/>
      <c r="H15" s="722"/>
      <c r="I15" s="722"/>
      <c r="J15" s="722"/>
      <c r="K15" s="722"/>
      <c r="L15" s="204" t="s">
        <v>115</v>
      </c>
    </row>
    <row r="16" spans="1:12" x14ac:dyDescent="0.25">
      <c r="A16" s="567" t="s">
        <v>490</v>
      </c>
      <c r="B16" s="568"/>
      <c r="C16" s="569" t="s">
        <v>335</v>
      </c>
      <c r="D16" s="569"/>
      <c r="E16" s="569"/>
      <c r="F16" s="569"/>
      <c r="G16" s="569"/>
      <c r="H16" s="569"/>
      <c r="I16" s="569"/>
      <c r="J16" s="569"/>
      <c r="K16" s="569"/>
      <c r="L16" s="438">
        <f>'№ 1доход реал'!I12</f>
        <v>0</v>
      </c>
    </row>
    <row r="17" spans="1:12" x14ac:dyDescent="0.25">
      <c r="A17" s="567" t="s">
        <v>491</v>
      </c>
      <c r="B17" s="568"/>
      <c r="C17" s="569" t="s">
        <v>117</v>
      </c>
      <c r="D17" s="569"/>
      <c r="E17" s="569"/>
      <c r="F17" s="569"/>
      <c r="G17" s="569"/>
      <c r="H17" s="569"/>
      <c r="I17" s="569"/>
      <c r="J17" s="569"/>
      <c r="K17" s="569"/>
      <c r="L17" s="438">
        <f>'№ 2 доход от прир стоимости '!L54</f>
        <v>0</v>
      </c>
    </row>
    <row r="18" spans="1:12" x14ac:dyDescent="0.25">
      <c r="A18" s="567" t="s">
        <v>492</v>
      </c>
      <c r="B18" s="568"/>
      <c r="C18" s="569" t="s">
        <v>23</v>
      </c>
      <c r="D18" s="569"/>
      <c r="E18" s="569"/>
      <c r="F18" s="569"/>
      <c r="G18" s="569"/>
      <c r="H18" s="569"/>
      <c r="I18" s="569"/>
      <c r="J18" s="569"/>
      <c r="K18" s="569"/>
      <c r="L18" s="438">
        <f>'№ 3 производн фининструменты'!K23</f>
        <v>0</v>
      </c>
    </row>
    <row r="19" spans="1:12" x14ac:dyDescent="0.25">
      <c r="A19" s="567" t="s">
        <v>493</v>
      </c>
      <c r="B19" s="568"/>
      <c r="C19" s="561" t="s">
        <v>24</v>
      </c>
      <c r="D19" s="561"/>
      <c r="E19" s="561"/>
      <c r="F19" s="561"/>
      <c r="G19" s="561"/>
      <c r="H19" s="561"/>
      <c r="I19" s="561"/>
      <c r="J19" s="561"/>
      <c r="K19" s="561"/>
      <c r="L19" s="438">
        <f>'№ 4 списание обязательств'!L12</f>
        <v>0</v>
      </c>
    </row>
    <row r="20" spans="1:12" x14ac:dyDescent="0.25">
      <c r="A20" s="567" t="s">
        <v>494</v>
      </c>
      <c r="B20" s="568"/>
      <c r="C20" s="569" t="s">
        <v>25</v>
      </c>
      <c r="D20" s="569"/>
      <c r="E20" s="569"/>
      <c r="F20" s="569"/>
      <c r="G20" s="569"/>
      <c r="H20" s="569"/>
      <c r="I20" s="569"/>
      <c r="J20" s="569"/>
      <c r="K20" s="569"/>
      <c r="L20" s="438">
        <f>'№ 5 доход по сомнит обяз'!J12</f>
        <v>0</v>
      </c>
    </row>
    <row r="21" spans="1:12" x14ac:dyDescent="0.25">
      <c r="A21" s="567" t="s">
        <v>495</v>
      </c>
      <c r="B21" s="568"/>
      <c r="C21" s="569" t="s">
        <v>26</v>
      </c>
      <c r="D21" s="569"/>
      <c r="E21" s="569"/>
      <c r="F21" s="569"/>
      <c r="G21" s="569"/>
      <c r="H21" s="569"/>
      <c r="I21" s="569"/>
      <c r="J21" s="569"/>
      <c r="K21" s="569"/>
      <c r="L21" s="438">
        <f>'№ 6 доход от уступки'!K12</f>
        <v>0</v>
      </c>
    </row>
    <row r="22" spans="1:12" x14ac:dyDescent="0.25">
      <c r="A22" s="567" t="s">
        <v>496</v>
      </c>
      <c r="B22" s="568"/>
      <c r="C22" s="569" t="s">
        <v>27</v>
      </c>
      <c r="D22" s="569"/>
      <c r="E22" s="569"/>
      <c r="F22" s="569"/>
      <c r="G22" s="569"/>
      <c r="H22" s="569"/>
      <c r="I22" s="569"/>
      <c r="J22" s="569"/>
      <c r="K22" s="569"/>
      <c r="L22" s="438">
        <f>'№ 7 доход от выб ФА'!J41+'№ 7 доход от выб ФА'!J44</f>
        <v>0</v>
      </c>
    </row>
    <row r="23" spans="1:12" ht="45" customHeight="1" x14ac:dyDescent="0.25">
      <c r="A23" s="567" t="s">
        <v>497</v>
      </c>
      <c r="B23" s="568"/>
      <c r="C23" s="561" t="s">
        <v>337</v>
      </c>
      <c r="D23" s="569"/>
      <c r="E23" s="569"/>
      <c r="F23" s="569"/>
      <c r="G23" s="569"/>
      <c r="H23" s="569"/>
      <c r="I23" s="569"/>
      <c r="J23" s="569"/>
      <c r="K23" s="569"/>
      <c r="L23" s="438">
        <f>'№ 11 штрафы пени'!K26</f>
        <v>0</v>
      </c>
    </row>
    <row r="24" spans="1:12" ht="31.5" customHeight="1" x14ac:dyDescent="0.25">
      <c r="A24" s="567" t="s">
        <v>498</v>
      </c>
      <c r="B24" s="568"/>
      <c r="C24" s="561" t="s">
        <v>338</v>
      </c>
      <c r="D24" s="569"/>
      <c r="E24" s="569"/>
      <c r="F24" s="569"/>
      <c r="G24" s="569"/>
      <c r="H24" s="569"/>
      <c r="I24" s="569"/>
      <c r="J24" s="569"/>
      <c r="K24" s="569"/>
      <c r="L24" s="438">
        <f>'№ 12 дивид вознагр'!K12</f>
        <v>0</v>
      </c>
    </row>
    <row r="25" spans="1:12" ht="29.25" customHeight="1" x14ac:dyDescent="0.25">
      <c r="A25" s="567" t="s">
        <v>499</v>
      </c>
      <c r="B25" s="568"/>
      <c r="C25" s="561" t="s">
        <v>28</v>
      </c>
      <c r="D25" s="561"/>
      <c r="E25" s="561"/>
      <c r="F25" s="561"/>
      <c r="G25" s="561"/>
      <c r="H25" s="561"/>
      <c r="I25" s="561"/>
      <c r="J25" s="561"/>
      <c r="K25" s="561"/>
      <c r="L25" s="438">
        <f>'№ 13 курсовые разницы'!K13</f>
        <v>0</v>
      </c>
    </row>
    <row r="26" spans="1:12" ht="31.5" customHeight="1" x14ac:dyDescent="0.25">
      <c r="A26" s="567" t="s">
        <v>500</v>
      </c>
      <c r="B26" s="568"/>
      <c r="C26" s="561" t="s">
        <v>339</v>
      </c>
      <c r="D26" s="569"/>
      <c r="E26" s="569"/>
      <c r="F26" s="569"/>
      <c r="G26" s="569"/>
      <c r="H26" s="569"/>
      <c r="I26" s="569"/>
      <c r="J26" s="569"/>
      <c r="K26" s="569"/>
      <c r="L26" s="438">
        <f>'№ 14 депозит в ислам банке'!K12</f>
        <v>0</v>
      </c>
    </row>
    <row r="27" spans="1:12" x14ac:dyDescent="0.25">
      <c r="A27" s="567" t="s">
        <v>501</v>
      </c>
      <c r="B27" s="568"/>
      <c r="C27" s="569" t="s">
        <v>340</v>
      </c>
      <c r="D27" s="569"/>
      <c r="E27" s="569"/>
      <c r="F27" s="569"/>
      <c r="G27" s="569"/>
      <c r="H27" s="569"/>
      <c r="I27" s="569"/>
      <c r="J27" s="569"/>
      <c r="K27" s="569"/>
      <c r="L27" s="438">
        <f>'№ 15 другие доходы'!J19</f>
        <v>0</v>
      </c>
    </row>
    <row r="28" spans="1:12" ht="12.75" customHeight="1" x14ac:dyDescent="0.25">
      <c r="A28" s="567" t="s">
        <v>502</v>
      </c>
      <c r="B28" s="568"/>
      <c r="C28" s="569" t="s">
        <v>538</v>
      </c>
      <c r="D28" s="569"/>
      <c r="E28" s="569"/>
      <c r="F28" s="569"/>
      <c r="G28" s="569"/>
      <c r="H28" s="569"/>
      <c r="I28" s="569"/>
      <c r="J28" s="569"/>
      <c r="K28" s="569"/>
      <c r="L28" s="438">
        <f>SUM(L16:L27)</f>
        <v>0</v>
      </c>
    </row>
    <row r="29" spans="1:12" ht="32.25" customHeight="1" x14ac:dyDescent="0.25">
      <c r="A29" s="567" t="s">
        <v>503</v>
      </c>
      <c r="B29" s="568"/>
      <c r="C29" s="561" t="s">
        <v>962</v>
      </c>
      <c r="D29" s="561"/>
      <c r="E29" s="561"/>
      <c r="F29" s="561"/>
      <c r="G29" s="561"/>
      <c r="H29" s="561"/>
      <c r="I29" s="561"/>
      <c r="J29" s="561"/>
      <c r="K29" s="561"/>
      <c r="L29" s="438">
        <f>'№ 17 коррект СГД'!J14</f>
        <v>0</v>
      </c>
    </row>
    <row r="30" spans="1:12" ht="29.25" customHeight="1" x14ac:dyDescent="0.25">
      <c r="A30" s="567" t="s">
        <v>504</v>
      </c>
      <c r="B30" s="568"/>
      <c r="C30" s="561" t="s">
        <v>342</v>
      </c>
      <c r="D30" s="561"/>
      <c r="E30" s="561"/>
      <c r="F30" s="561"/>
      <c r="G30" s="561"/>
      <c r="H30" s="561"/>
      <c r="I30" s="561"/>
      <c r="J30" s="561"/>
      <c r="K30" s="561"/>
      <c r="L30" s="438">
        <f>'№ 18 корректир СГД'!K13</f>
        <v>0</v>
      </c>
    </row>
    <row r="31" spans="1:12" ht="27.75" customHeight="1" x14ac:dyDescent="0.25">
      <c r="A31" s="567" t="s">
        <v>505</v>
      </c>
      <c r="B31" s="568"/>
      <c r="C31" s="561" t="s">
        <v>539</v>
      </c>
      <c r="D31" s="561"/>
      <c r="E31" s="561"/>
      <c r="F31" s="561"/>
      <c r="G31" s="561"/>
      <c r="H31" s="561"/>
      <c r="I31" s="561"/>
      <c r="J31" s="561"/>
      <c r="K31" s="561"/>
      <c r="L31" s="438">
        <f>L28-L29-L30</f>
        <v>0</v>
      </c>
    </row>
    <row r="32" spans="1:12" ht="15.75" thickBot="1" x14ac:dyDescent="0.3">
      <c r="A32" s="642"/>
      <c r="B32" s="643"/>
      <c r="C32" s="733"/>
      <c r="D32" s="733"/>
      <c r="E32" s="733"/>
      <c r="F32" s="733"/>
      <c r="G32" s="733"/>
      <c r="H32" s="733"/>
      <c r="I32" s="733"/>
      <c r="J32" s="733"/>
      <c r="K32" s="733"/>
      <c r="L32" s="470"/>
    </row>
    <row r="33" spans="1:12" x14ac:dyDescent="0.25">
      <c r="A33" s="174"/>
      <c r="B33" s="641" t="s">
        <v>118</v>
      </c>
      <c r="C33" s="641"/>
      <c r="D33" s="641"/>
      <c r="E33" s="641"/>
      <c r="F33" s="641"/>
      <c r="G33" s="641"/>
      <c r="H33" s="641"/>
      <c r="I33" s="641"/>
      <c r="J33" s="641"/>
      <c r="K33" s="641"/>
      <c r="L33" s="176"/>
    </row>
    <row r="34" spans="1:12" ht="15.75" thickBot="1" x14ac:dyDescent="0.3">
      <c r="A34" s="631"/>
      <c r="B34" s="632"/>
      <c r="C34" s="632"/>
      <c r="D34" s="632"/>
      <c r="E34" s="632"/>
      <c r="F34" s="632"/>
      <c r="G34" s="632"/>
      <c r="H34" s="632"/>
      <c r="I34" s="632"/>
      <c r="J34" s="632"/>
      <c r="K34" s="632"/>
      <c r="L34" s="633"/>
    </row>
    <row r="35" spans="1:12" ht="48" customHeight="1" x14ac:dyDescent="0.25">
      <c r="A35" s="634" t="s">
        <v>506</v>
      </c>
      <c r="B35" s="635"/>
      <c r="C35" s="708" t="s">
        <v>540</v>
      </c>
      <c r="D35" s="708"/>
      <c r="E35" s="708"/>
      <c r="F35" s="708"/>
      <c r="G35" s="708"/>
      <c r="H35" s="708"/>
      <c r="I35" s="708"/>
      <c r="J35" s="708"/>
      <c r="K35" s="708"/>
      <c r="L35" s="471">
        <f>L36-L37+L38+L47+L48-L49-L50-L51-L52</f>
        <v>0</v>
      </c>
    </row>
    <row r="36" spans="1:12" x14ac:dyDescent="0.25">
      <c r="A36" s="570" t="s">
        <v>119</v>
      </c>
      <c r="B36" s="571"/>
      <c r="C36" s="569" t="s">
        <v>128</v>
      </c>
      <c r="D36" s="569"/>
      <c r="E36" s="569"/>
      <c r="F36" s="569"/>
      <c r="G36" s="569"/>
      <c r="H36" s="569"/>
      <c r="I36" s="569"/>
      <c r="J36" s="569"/>
      <c r="K36" s="569"/>
      <c r="L36" s="472"/>
    </row>
    <row r="37" spans="1:12" x14ac:dyDescent="0.25">
      <c r="A37" s="570" t="s">
        <v>120</v>
      </c>
      <c r="B37" s="571"/>
      <c r="C37" s="569" t="s">
        <v>129</v>
      </c>
      <c r="D37" s="569"/>
      <c r="E37" s="569"/>
      <c r="F37" s="569"/>
      <c r="G37" s="569"/>
      <c r="H37" s="569"/>
      <c r="I37" s="569"/>
      <c r="J37" s="569"/>
      <c r="K37" s="569"/>
      <c r="L37" s="472"/>
    </row>
    <row r="38" spans="1:12" x14ac:dyDescent="0.25">
      <c r="A38" s="570" t="s">
        <v>121</v>
      </c>
      <c r="B38" s="571"/>
      <c r="C38" s="569" t="s">
        <v>130</v>
      </c>
      <c r="D38" s="569"/>
      <c r="E38" s="569"/>
      <c r="F38" s="569"/>
      <c r="G38" s="569"/>
      <c r="H38" s="569"/>
      <c r="I38" s="569"/>
      <c r="J38" s="569"/>
      <c r="K38" s="569"/>
      <c r="L38" s="473">
        <f>SUM(L39:L46)</f>
        <v>0</v>
      </c>
    </row>
    <row r="39" spans="1:12" x14ac:dyDescent="0.25">
      <c r="A39" s="685"/>
      <c r="B39" s="686"/>
      <c r="C39" s="21" t="s">
        <v>112</v>
      </c>
      <c r="D39" s="569" t="s">
        <v>486</v>
      </c>
      <c r="E39" s="569"/>
      <c r="F39" s="569"/>
      <c r="G39" s="569"/>
      <c r="H39" s="569"/>
      <c r="I39" s="569"/>
      <c r="J39" s="569"/>
      <c r="K39" s="569"/>
      <c r="L39" s="473">
        <f>'20.3A ТМЗ'!J30</f>
        <v>0</v>
      </c>
    </row>
    <row r="40" spans="1:12" x14ac:dyDescent="0.25">
      <c r="A40" s="644"/>
      <c r="B40" s="645"/>
      <c r="C40" s="21" t="s">
        <v>131</v>
      </c>
      <c r="D40" s="569" t="s">
        <v>346</v>
      </c>
      <c r="E40" s="569"/>
      <c r="F40" s="569"/>
      <c r="G40" s="569"/>
      <c r="H40" s="569"/>
      <c r="I40" s="569"/>
      <c r="J40" s="569"/>
      <c r="K40" s="569"/>
      <c r="L40" s="473">
        <f>'20.3B фин. услуги'!J30</f>
        <v>0</v>
      </c>
    </row>
    <row r="41" spans="1:12" x14ac:dyDescent="0.25">
      <c r="A41" s="644"/>
      <c r="B41" s="645"/>
      <c r="C41" s="21" t="s">
        <v>132</v>
      </c>
      <c r="D41" s="569" t="s">
        <v>347</v>
      </c>
      <c r="E41" s="569"/>
      <c r="F41" s="569"/>
      <c r="G41" s="569"/>
      <c r="H41" s="569"/>
      <c r="I41" s="569"/>
      <c r="J41" s="569"/>
      <c r="K41" s="569"/>
      <c r="L41" s="473">
        <f>'20.3C рекламные усл.'!J20</f>
        <v>0</v>
      </c>
    </row>
    <row r="42" spans="1:12" x14ac:dyDescent="0.25">
      <c r="A42" s="644"/>
      <c r="B42" s="645"/>
      <c r="C42" s="21" t="s">
        <v>133</v>
      </c>
      <c r="D42" s="569" t="s">
        <v>348</v>
      </c>
      <c r="E42" s="569"/>
      <c r="F42" s="569"/>
      <c r="G42" s="569"/>
      <c r="H42" s="569"/>
      <c r="I42" s="569"/>
      <c r="J42" s="569"/>
      <c r="K42" s="569"/>
      <c r="L42" s="473">
        <f>'20.3D консультационные услуги'!J20</f>
        <v>0</v>
      </c>
    </row>
    <row r="43" spans="1:12" x14ac:dyDescent="0.25">
      <c r="A43" s="644"/>
      <c r="B43" s="645"/>
      <c r="C43" s="21" t="s">
        <v>134</v>
      </c>
      <c r="D43" s="569" t="s">
        <v>349</v>
      </c>
      <c r="E43" s="569"/>
      <c r="F43" s="569"/>
      <c r="G43" s="569"/>
      <c r="H43" s="569"/>
      <c r="I43" s="569"/>
      <c r="J43" s="569"/>
      <c r="K43" s="569"/>
      <c r="L43" s="473">
        <f>'20.3E маркетинговые усл.'!J20</f>
        <v>0</v>
      </c>
    </row>
    <row r="44" spans="1:12" x14ac:dyDescent="0.25">
      <c r="A44" s="644"/>
      <c r="B44" s="645"/>
      <c r="C44" s="21" t="s">
        <v>135</v>
      </c>
      <c r="D44" s="727" t="s">
        <v>350</v>
      </c>
      <c r="E44" s="728"/>
      <c r="F44" s="728"/>
      <c r="G44" s="728"/>
      <c r="H44" s="728"/>
      <c r="I44" s="728"/>
      <c r="J44" s="728"/>
      <c r="K44" s="729"/>
      <c r="L44" s="473">
        <f>'20.3F дизайнерские услуги'!J20</f>
        <v>0</v>
      </c>
    </row>
    <row r="45" spans="1:12" x14ac:dyDescent="0.25">
      <c r="A45" s="644"/>
      <c r="B45" s="645"/>
      <c r="C45" s="21" t="s">
        <v>136</v>
      </c>
      <c r="D45" s="727" t="s">
        <v>351</v>
      </c>
      <c r="E45" s="728"/>
      <c r="F45" s="728"/>
      <c r="G45" s="728"/>
      <c r="H45" s="728"/>
      <c r="I45" s="728"/>
      <c r="J45" s="728"/>
      <c r="K45" s="729"/>
      <c r="L45" s="473">
        <f>'20.3G инжиниринговые услуги'!J20</f>
        <v>0</v>
      </c>
    </row>
    <row r="46" spans="1:12" x14ac:dyDescent="0.25">
      <c r="A46" s="644"/>
      <c r="B46" s="645"/>
      <c r="C46" s="21" t="s">
        <v>137</v>
      </c>
      <c r="D46" s="727" t="s">
        <v>352</v>
      </c>
      <c r="E46" s="728"/>
      <c r="F46" s="728"/>
      <c r="G46" s="728"/>
      <c r="H46" s="728"/>
      <c r="I46" s="728"/>
      <c r="J46" s="728"/>
      <c r="K46" s="729"/>
      <c r="L46" s="473">
        <f>'20.3H прочие'!J30</f>
        <v>0</v>
      </c>
    </row>
    <row r="47" spans="1:12" ht="15" customHeight="1" x14ac:dyDescent="0.25">
      <c r="A47" s="570" t="s">
        <v>122</v>
      </c>
      <c r="B47" s="571"/>
      <c r="C47" s="564" t="s">
        <v>353</v>
      </c>
      <c r="D47" s="565"/>
      <c r="E47" s="565"/>
      <c r="F47" s="565"/>
      <c r="G47" s="565"/>
      <c r="H47" s="565"/>
      <c r="I47" s="565"/>
      <c r="J47" s="565"/>
      <c r="K47" s="566"/>
      <c r="L47" s="473">
        <f>'20.4 доходы работников'!L17</f>
        <v>0</v>
      </c>
    </row>
    <row r="48" spans="1:12" ht="45" customHeight="1" x14ac:dyDescent="0.25">
      <c r="A48" s="570" t="s">
        <v>123</v>
      </c>
      <c r="B48" s="571"/>
      <c r="C48" s="730" t="s">
        <v>354</v>
      </c>
      <c r="D48" s="731"/>
      <c r="E48" s="731"/>
      <c r="F48" s="731"/>
      <c r="G48" s="731"/>
      <c r="H48" s="731"/>
      <c r="I48" s="731"/>
      <c r="J48" s="731"/>
      <c r="K48" s="732"/>
      <c r="L48" s="473">
        <f>'№ 20.5, 20.9 РБП'!C18</f>
        <v>0</v>
      </c>
    </row>
    <row r="49" spans="1:12" ht="26.25" customHeight="1" x14ac:dyDescent="0.25">
      <c r="A49" s="570" t="s">
        <v>124</v>
      </c>
      <c r="B49" s="571"/>
      <c r="C49" s="564" t="s">
        <v>138</v>
      </c>
      <c r="D49" s="565"/>
      <c r="E49" s="565"/>
      <c r="F49" s="565"/>
      <c r="G49" s="565"/>
      <c r="H49" s="565"/>
      <c r="I49" s="565"/>
      <c r="J49" s="565"/>
      <c r="K49" s="566"/>
      <c r="L49" s="473">
        <f>'№20.6 текущий ремонт'!H42</f>
        <v>0</v>
      </c>
    </row>
    <row r="50" spans="1:12" ht="39.75" customHeight="1" x14ac:dyDescent="0.25">
      <c r="A50" s="570" t="s">
        <v>125</v>
      </c>
      <c r="B50" s="571"/>
      <c r="C50" s="564" t="s">
        <v>139</v>
      </c>
      <c r="D50" s="565"/>
      <c r="E50" s="565"/>
      <c r="F50" s="565"/>
      <c r="G50" s="565"/>
      <c r="H50" s="565"/>
      <c r="I50" s="565"/>
      <c r="J50" s="565"/>
      <c r="K50" s="566"/>
      <c r="L50" s="473">
        <f>'№ 20.7 капитал.ремонт'!H42</f>
        <v>0</v>
      </c>
    </row>
    <row r="51" spans="1:12" ht="27" customHeight="1" x14ac:dyDescent="0.25">
      <c r="A51" s="570" t="s">
        <v>126</v>
      </c>
      <c r="B51" s="571"/>
      <c r="C51" s="564" t="s">
        <v>963</v>
      </c>
      <c r="D51" s="565"/>
      <c r="E51" s="565"/>
      <c r="F51" s="565"/>
      <c r="G51" s="565"/>
      <c r="H51" s="565"/>
      <c r="I51" s="565"/>
      <c r="J51" s="565"/>
      <c r="K51" s="566"/>
      <c r="L51" s="473">
        <f>'№ 20.8 не вычет'!J26</f>
        <v>0</v>
      </c>
    </row>
    <row r="52" spans="1:12" ht="44.25" customHeight="1" x14ac:dyDescent="0.25">
      <c r="A52" s="570" t="s">
        <v>127</v>
      </c>
      <c r="B52" s="571"/>
      <c r="C52" s="564" t="s">
        <v>355</v>
      </c>
      <c r="D52" s="565"/>
      <c r="E52" s="565"/>
      <c r="F52" s="565"/>
      <c r="G52" s="565"/>
      <c r="H52" s="565"/>
      <c r="I52" s="565"/>
      <c r="J52" s="565"/>
      <c r="K52" s="566"/>
      <c r="L52" s="473">
        <f>'№ 20.5, 20.9 РБП'!E18</f>
        <v>0</v>
      </c>
    </row>
    <row r="53" spans="1:12" ht="25.5" customHeight="1" x14ac:dyDescent="0.25">
      <c r="A53" s="567" t="s">
        <v>507</v>
      </c>
      <c r="B53" s="568"/>
      <c r="C53" s="727" t="s">
        <v>356</v>
      </c>
      <c r="D53" s="728"/>
      <c r="E53" s="728"/>
      <c r="F53" s="728"/>
      <c r="G53" s="728"/>
      <c r="H53" s="728"/>
      <c r="I53" s="728"/>
      <c r="J53" s="728"/>
      <c r="K53" s="729"/>
      <c r="L53" s="473">
        <f>'№ 21 штрафы'!J31</f>
        <v>0</v>
      </c>
    </row>
    <row r="54" spans="1:12" ht="30" customHeight="1" x14ac:dyDescent="0.25">
      <c r="A54" s="567" t="s">
        <v>508</v>
      </c>
      <c r="B54" s="568"/>
      <c r="C54" s="564" t="s">
        <v>964</v>
      </c>
      <c r="D54" s="565"/>
      <c r="E54" s="565"/>
      <c r="F54" s="565"/>
      <c r="G54" s="565"/>
      <c r="H54" s="565"/>
      <c r="I54" s="565"/>
      <c r="J54" s="565"/>
      <c r="K54" s="566"/>
      <c r="L54" s="473">
        <f>'№ 22 НДС'!J11</f>
        <v>0</v>
      </c>
    </row>
    <row r="55" spans="1:12" ht="8.4499999999999993" customHeight="1" x14ac:dyDescent="0.25">
      <c r="A55" s="567"/>
      <c r="B55" s="568"/>
      <c r="C55" s="564"/>
      <c r="D55" s="728"/>
      <c r="E55" s="728"/>
      <c r="F55" s="728"/>
      <c r="G55" s="728"/>
      <c r="H55" s="728"/>
      <c r="I55" s="728"/>
      <c r="J55" s="728"/>
      <c r="K55" s="729"/>
      <c r="L55" s="473"/>
    </row>
    <row r="56" spans="1:12" ht="24.75" customHeight="1" x14ac:dyDescent="0.25">
      <c r="A56" s="567" t="s">
        <v>509</v>
      </c>
      <c r="B56" s="568"/>
      <c r="C56" s="727" t="s">
        <v>965</v>
      </c>
      <c r="D56" s="728"/>
      <c r="E56" s="728"/>
      <c r="F56" s="728"/>
      <c r="G56" s="728"/>
      <c r="H56" s="728"/>
      <c r="I56" s="728"/>
      <c r="J56" s="728"/>
      <c r="K56" s="729"/>
      <c r="L56" s="473">
        <f>'№ 24 соцотчисл'!J11+'№ 38 ОСМС'!H25</f>
        <v>0</v>
      </c>
    </row>
    <row r="57" spans="1:12" ht="26.25" customHeight="1" x14ac:dyDescent="0.25">
      <c r="A57" s="567" t="s">
        <v>509</v>
      </c>
      <c r="B57" s="568"/>
      <c r="C57" s="727" t="s">
        <v>375</v>
      </c>
      <c r="D57" s="728"/>
      <c r="E57" s="728"/>
      <c r="F57" s="728"/>
      <c r="G57" s="728"/>
      <c r="H57" s="728"/>
      <c r="I57" s="728"/>
      <c r="J57" s="728"/>
      <c r="K57" s="729"/>
      <c r="L57" s="473">
        <f>'№ 25 вознагражд'!J21</f>
        <v>0</v>
      </c>
    </row>
    <row r="58" spans="1:12" ht="26.25" customHeight="1" x14ac:dyDescent="0.25">
      <c r="A58" s="567" t="s">
        <v>510</v>
      </c>
      <c r="B58" s="568"/>
      <c r="C58" s="727" t="s">
        <v>376</v>
      </c>
      <c r="D58" s="728"/>
      <c r="E58" s="728"/>
      <c r="F58" s="728"/>
      <c r="G58" s="728"/>
      <c r="H58" s="728"/>
      <c r="I58" s="728"/>
      <c r="J58" s="728"/>
      <c r="K58" s="729"/>
      <c r="L58" s="473">
        <f>'№26 команд расх'!J37</f>
        <v>0</v>
      </c>
    </row>
    <row r="59" spans="1:12" ht="29.25" customHeight="1" x14ac:dyDescent="0.25">
      <c r="A59" s="567" t="s">
        <v>511</v>
      </c>
      <c r="B59" s="568"/>
      <c r="C59" s="564" t="s">
        <v>966</v>
      </c>
      <c r="D59" s="728"/>
      <c r="E59" s="728"/>
      <c r="F59" s="728"/>
      <c r="G59" s="728"/>
      <c r="H59" s="728"/>
      <c r="I59" s="728"/>
      <c r="J59" s="728"/>
      <c r="K59" s="729"/>
      <c r="L59" s="473">
        <f>'№ 27 сомнит обязат'!J25</f>
        <v>0</v>
      </c>
    </row>
    <row r="60" spans="1:12" ht="24.75" customHeight="1" x14ac:dyDescent="0.25">
      <c r="A60" s="567" t="s">
        <v>512</v>
      </c>
      <c r="B60" s="568"/>
      <c r="C60" s="727" t="s">
        <v>377</v>
      </c>
      <c r="D60" s="728"/>
      <c r="E60" s="728"/>
      <c r="F60" s="728"/>
      <c r="G60" s="728"/>
      <c r="H60" s="728"/>
      <c r="I60" s="728"/>
      <c r="J60" s="728"/>
      <c r="K60" s="729"/>
      <c r="L60" s="473">
        <f>'№ 28 сомнит треб'!J25</f>
        <v>0</v>
      </c>
    </row>
    <row r="61" spans="1:12" ht="29.25" customHeight="1" x14ac:dyDescent="0.25">
      <c r="A61" s="567" t="s">
        <v>513</v>
      </c>
      <c r="B61" s="568"/>
      <c r="C61" s="564" t="s">
        <v>379</v>
      </c>
      <c r="D61" s="728"/>
      <c r="E61" s="728"/>
      <c r="F61" s="728"/>
      <c r="G61" s="728"/>
      <c r="H61" s="728"/>
      <c r="I61" s="728"/>
      <c r="J61" s="728"/>
      <c r="K61" s="729"/>
      <c r="L61" s="473">
        <f>'№ 31 страхование'!J21</f>
        <v>0</v>
      </c>
    </row>
    <row r="62" spans="1:12" ht="32.25" customHeight="1" x14ac:dyDescent="0.25">
      <c r="A62" s="567" t="s">
        <v>514</v>
      </c>
      <c r="B62" s="568"/>
      <c r="C62" s="564" t="s">
        <v>382</v>
      </c>
      <c r="D62" s="728"/>
      <c r="E62" s="728"/>
      <c r="F62" s="728"/>
      <c r="G62" s="728"/>
      <c r="H62" s="728"/>
      <c r="I62" s="728"/>
      <c r="J62" s="728"/>
      <c r="K62" s="729"/>
      <c r="L62" s="473">
        <f>'№ 13 курсовые разницы'!K14</f>
        <v>0</v>
      </c>
    </row>
    <row r="63" spans="1:12" ht="25.5" customHeight="1" x14ac:dyDescent="0.25">
      <c r="A63" s="567" t="s">
        <v>515</v>
      </c>
      <c r="B63" s="568"/>
      <c r="C63" s="727" t="s">
        <v>383</v>
      </c>
      <c r="D63" s="728"/>
      <c r="E63" s="728"/>
      <c r="F63" s="728"/>
      <c r="G63" s="728"/>
      <c r="H63" s="728"/>
      <c r="I63" s="728"/>
      <c r="J63" s="728"/>
      <c r="K63" s="729"/>
      <c r="L63" s="473">
        <f>'№ 35 налоги'!H24</f>
        <v>0</v>
      </c>
    </row>
    <row r="64" spans="1:12" ht="25.5" customHeight="1" x14ac:dyDescent="0.25">
      <c r="A64" s="567" t="s">
        <v>516</v>
      </c>
      <c r="B64" s="568"/>
      <c r="C64" s="727" t="s">
        <v>384</v>
      </c>
      <c r="D64" s="728"/>
      <c r="E64" s="728"/>
      <c r="F64" s="728"/>
      <c r="G64" s="728"/>
      <c r="H64" s="728"/>
      <c r="I64" s="728"/>
      <c r="J64" s="728"/>
      <c r="K64" s="729"/>
      <c r="L64" s="473">
        <f>'150.05 ФА внеконтрактная'!K69</f>
        <v>0</v>
      </c>
    </row>
    <row r="65" spans="1:12" ht="9.6" customHeight="1" x14ac:dyDescent="0.25">
      <c r="A65" s="570"/>
      <c r="B65" s="571"/>
      <c r="C65" s="564"/>
      <c r="D65" s="728"/>
      <c r="E65" s="728"/>
      <c r="F65" s="728"/>
      <c r="G65" s="728"/>
      <c r="H65" s="728"/>
      <c r="I65" s="728"/>
      <c r="J65" s="728"/>
      <c r="K65" s="729"/>
      <c r="L65" s="472"/>
    </row>
    <row r="66" spans="1:12" ht="25.5" customHeight="1" x14ac:dyDescent="0.25">
      <c r="A66" s="567" t="s">
        <v>517</v>
      </c>
      <c r="B66" s="568"/>
      <c r="C66" s="727" t="s">
        <v>385</v>
      </c>
      <c r="D66" s="728"/>
      <c r="E66" s="728"/>
      <c r="F66" s="728"/>
      <c r="G66" s="728"/>
      <c r="H66" s="728"/>
      <c r="I66" s="728"/>
      <c r="J66" s="728"/>
      <c r="K66" s="729"/>
      <c r="L66" s="473">
        <f>'№ 37 ИНП'!J12</f>
        <v>0</v>
      </c>
    </row>
    <row r="67" spans="1:12" ht="25.5" customHeight="1" x14ac:dyDescent="0.25">
      <c r="A67" s="567" t="s">
        <v>518</v>
      </c>
      <c r="B67" s="568"/>
      <c r="C67" s="727" t="s">
        <v>386</v>
      </c>
      <c r="D67" s="728"/>
      <c r="E67" s="728"/>
      <c r="F67" s="728"/>
      <c r="G67" s="728"/>
      <c r="H67" s="728"/>
      <c r="I67" s="728"/>
      <c r="J67" s="728"/>
      <c r="K67" s="729"/>
      <c r="L67" s="473">
        <f>'№ 38 другие вычеты'!L25</f>
        <v>0</v>
      </c>
    </row>
    <row r="68" spans="1:12" ht="8.4499999999999993" customHeight="1" x14ac:dyDescent="0.25">
      <c r="A68" s="570"/>
      <c r="B68" s="571"/>
      <c r="C68" s="564"/>
      <c r="D68" s="728"/>
      <c r="E68" s="728"/>
      <c r="F68" s="728"/>
      <c r="G68" s="728"/>
      <c r="H68" s="728"/>
      <c r="I68" s="728"/>
      <c r="J68" s="728"/>
      <c r="K68" s="729"/>
      <c r="L68" s="473"/>
    </row>
    <row r="69" spans="1:12" ht="26.25" customHeight="1" x14ac:dyDescent="0.25">
      <c r="A69" s="567" t="s">
        <v>519</v>
      </c>
      <c r="B69" s="568"/>
      <c r="C69" s="564" t="s">
        <v>1003</v>
      </c>
      <c r="D69" s="728"/>
      <c r="E69" s="728"/>
      <c r="F69" s="728"/>
      <c r="G69" s="728"/>
      <c r="H69" s="728"/>
      <c r="I69" s="728"/>
      <c r="J69" s="728"/>
      <c r="K69" s="729"/>
      <c r="L69" s="473">
        <f>L70</f>
        <v>0</v>
      </c>
    </row>
    <row r="70" spans="1:12" x14ac:dyDescent="0.25">
      <c r="A70" s="570" t="s">
        <v>119</v>
      </c>
      <c r="B70" s="571"/>
      <c r="C70" s="727" t="s">
        <v>1004</v>
      </c>
      <c r="D70" s="728"/>
      <c r="E70" s="728"/>
      <c r="F70" s="728"/>
      <c r="G70" s="728"/>
      <c r="H70" s="728"/>
      <c r="I70" s="728"/>
      <c r="J70" s="728"/>
      <c r="K70" s="729"/>
      <c r="L70" s="473">
        <f>L35+L53+L54+L55+L56+L57+L58+L59+L60+L61+L62+L63+L64+L66+L67</f>
        <v>0</v>
      </c>
    </row>
    <row r="71" spans="1:12" ht="29.45" customHeight="1" x14ac:dyDescent="0.25">
      <c r="A71" s="570" t="s">
        <v>120</v>
      </c>
      <c r="B71" s="571"/>
      <c r="C71" s="564" t="s">
        <v>972</v>
      </c>
      <c r="D71" s="728"/>
      <c r="E71" s="728"/>
      <c r="F71" s="728"/>
      <c r="G71" s="728"/>
      <c r="H71" s="728"/>
      <c r="I71" s="728"/>
      <c r="J71" s="728"/>
      <c r="K71" s="729"/>
      <c r="L71" s="472"/>
    </row>
    <row r="72" spans="1:12" ht="29.25" customHeight="1" x14ac:dyDescent="0.25">
      <c r="A72" s="570" t="s">
        <v>121</v>
      </c>
      <c r="B72" s="571"/>
      <c r="C72" s="564" t="s">
        <v>541</v>
      </c>
      <c r="D72" s="728"/>
      <c r="E72" s="728"/>
      <c r="F72" s="728"/>
      <c r="G72" s="728"/>
      <c r="H72" s="728"/>
      <c r="I72" s="728"/>
      <c r="J72" s="728"/>
      <c r="K72" s="729"/>
      <c r="L72" s="472"/>
    </row>
    <row r="73" spans="1:12" ht="15.75" thickBot="1" x14ac:dyDescent="0.3">
      <c r="A73" s="642"/>
      <c r="B73" s="643"/>
      <c r="C73" s="736"/>
      <c r="D73" s="672"/>
      <c r="E73" s="672"/>
      <c r="F73" s="672"/>
      <c r="G73" s="672"/>
      <c r="H73" s="672"/>
      <c r="I73" s="672"/>
      <c r="J73" s="672"/>
      <c r="K73" s="726"/>
      <c r="L73" s="470"/>
    </row>
    <row r="74" spans="1:12" x14ac:dyDescent="0.25">
      <c r="A74" s="171"/>
      <c r="B74" s="630" t="s">
        <v>389</v>
      </c>
      <c r="C74" s="630"/>
      <c r="D74" s="630"/>
      <c r="E74" s="630"/>
      <c r="F74" s="630"/>
      <c r="G74" s="630"/>
      <c r="H74" s="630"/>
      <c r="I74" s="630"/>
      <c r="J74" s="630"/>
      <c r="K74" s="630"/>
      <c r="L74" s="173"/>
    </row>
    <row r="75" spans="1:12" ht="15.75" thickBot="1" x14ac:dyDescent="0.3">
      <c r="A75" s="174"/>
      <c r="B75" s="632"/>
      <c r="C75" s="632"/>
      <c r="D75" s="632"/>
      <c r="E75" s="632"/>
      <c r="F75" s="632"/>
      <c r="G75" s="632"/>
      <c r="H75" s="632"/>
      <c r="I75" s="632"/>
      <c r="J75" s="632"/>
      <c r="K75" s="632"/>
      <c r="L75" s="177"/>
    </row>
    <row r="76" spans="1:12" ht="27" customHeight="1" x14ac:dyDescent="0.25">
      <c r="A76" s="634" t="s">
        <v>520</v>
      </c>
      <c r="B76" s="635"/>
      <c r="C76" s="687" t="s">
        <v>142</v>
      </c>
      <c r="D76" s="687"/>
      <c r="E76" s="687"/>
      <c r="F76" s="687"/>
      <c r="G76" s="687"/>
      <c r="H76" s="687"/>
      <c r="I76" s="687"/>
      <c r="J76" s="687"/>
      <c r="K76" s="687"/>
      <c r="L76" s="471">
        <f>L77-L78</f>
        <v>0</v>
      </c>
    </row>
    <row r="77" spans="1:12" ht="24.75" customHeight="1" x14ac:dyDescent="0.25">
      <c r="A77" s="570" t="s">
        <v>119</v>
      </c>
      <c r="B77" s="571"/>
      <c r="C77" s="569" t="s">
        <v>143</v>
      </c>
      <c r="D77" s="569"/>
      <c r="E77" s="569"/>
      <c r="F77" s="569"/>
      <c r="G77" s="569"/>
      <c r="H77" s="569"/>
      <c r="I77" s="569"/>
      <c r="J77" s="569"/>
      <c r="K77" s="569"/>
      <c r="L77" s="473">
        <f>'№ 40 коррект дох и вычетов'!L13</f>
        <v>0</v>
      </c>
    </row>
    <row r="78" spans="1:12" ht="25.5" customHeight="1" x14ac:dyDescent="0.25">
      <c r="A78" s="570" t="s">
        <v>120</v>
      </c>
      <c r="B78" s="571"/>
      <c r="C78" s="569" t="s">
        <v>144</v>
      </c>
      <c r="D78" s="569"/>
      <c r="E78" s="569"/>
      <c r="F78" s="569"/>
      <c r="G78" s="569"/>
      <c r="H78" s="569"/>
      <c r="I78" s="569"/>
      <c r="J78" s="569"/>
      <c r="K78" s="569"/>
      <c r="L78" s="473">
        <f>'№ 40 коррект дох и вычетов'!L22</f>
        <v>0</v>
      </c>
    </row>
    <row r="79" spans="1:12" ht="15.75" thickBot="1" x14ac:dyDescent="0.3">
      <c r="A79" s="737"/>
      <c r="B79" s="738"/>
      <c r="C79" s="738"/>
      <c r="D79" s="738"/>
      <c r="E79" s="738"/>
      <c r="F79" s="738"/>
      <c r="G79" s="738"/>
      <c r="H79" s="738"/>
      <c r="I79" s="738"/>
      <c r="J79" s="738"/>
      <c r="K79" s="739"/>
      <c r="L79" s="186"/>
    </row>
    <row r="80" spans="1:12" x14ac:dyDescent="0.25">
      <c r="A80" s="171"/>
      <c r="B80" s="182" t="s">
        <v>145</v>
      </c>
      <c r="C80" s="182"/>
      <c r="D80" s="182"/>
      <c r="E80" s="182"/>
      <c r="F80" s="182"/>
      <c r="G80" s="182"/>
      <c r="H80" s="182"/>
      <c r="I80" s="182"/>
      <c r="J80" s="182"/>
      <c r="K80" s="182"/>
      <c r="L80" s="173"/>
    </row>
    <row r="81" spans="1:12" ht="15.75" thickBot="1" x14ac:dyDescent="0.3">
      <c r="A81" s="174"/>
      <c r="B81" s="632"/>
      <c r="C81" s="632"/>
      <c r="D81" s="632"/>
      <c r="E81" s="632"/>
      <c r="F81" s="632"/>
      <c r="G81" s="632"/>
      <c r="H81" s="632"/>
      <c r="I81" s="632"/>
      <c r="J81" s="632"/>
      <c r="K81" s="632"/>
      <c r="L81" s="177"/>
    </row>
    <row r="82" spans="1:12" ht="27" customHeight="1" thickBot="1" x14ac:dyDescent="0.3">
      <c r="A82" s="634" t="s">
        <v>521</v>
      </c>
      <c r="B82" s="635"/>
      <c r="C82" s="687" t="s">
        <v>143</v>
      </c>
      <c r="D82" s="687"/>
      <c r="E82" s="687"/>
      <c r="F82" s="687"/>
      <c r="G82" s="687"/>
      <c r="H82" s="687"/>
      <c r="I82" s="687"/>
      <c r="J82" s="687"/>
      <c r="K82" s="687"/>
      <c r="L82" s="474"/>
    </row>
    <row r="83" spans="1:12" ht="24.75" customHeight="1" x14ac:dyDescent="0.25">
      <c r="A83" s="634" t="s">
        <v>522</v>
      </c>
      <c r="B83" s="635"/>
      <c r="C83" s="569" t="s">
        <v>144</v>
      </c>
      <c r="D83" s="569"/>
      <c r="E83" s="569"/>
      <c r="F83" s="569"/>
      <c r="G83" s="569"/>
      <c r="H83" s="569"/>
      <c r="I83" s="569"/>
      <c r="J83" s="569"/>
      <c r="K83" s="569"/>
      <c r="L83" s="472"/>
    </row>
    <row r="84" spans="1:12" ht="15.75" thickBot="1" x14ac:dyDescent="0.3">
      <c r="A84" s="671"/>
      <c r="B84" s="726"/>
      <c r="C84" s="643"/>
      <c r="D84" s="643"/>
      <c r="E84" s="643"/>
      <c r="F84" s="643"/>
      <c r="G84" s="643"/>
      <c r="H84" s="643"/>
      <c r="I84" s="643"/>
      <c r="J84" s="643"/>
      <c r="K84" s="643"/>
      <c r="L84" s="185"/>
    </row>
    <row r="85" spans="1:12" x14ac:dyDescent="0.25">
      <c r="A85" s="171"/>
      <c r="B85" s="630" t="s">
        <v>146</v>
      </c>
      <c r="C85" s="630"/>
      <c r="D85" s="630"/>
      <c r="E85" s="630"/>
      <c r="F85" s="630"/>
      <c r="G85" s="630"/>
      <c r="H85" s="630"/>
      <c r="I85" s="630"/>
      <c r="J85" s="630"/>
      <c r="K85" s="630"/>
      <c r="L85" s="178"/>
    </row>
    <row r="86" spans="1:12" ht="15.75" thickBot="1" x14ac:dyDescent="0.3">
      <c r="A86" s="174"/>
      <c r="B86" s="632"/>
      <c r="C86" s="632"/>
      <c r="D86" s="632"/>
      <c r="E86" s="632"/>
      <c r="F86" s="632"/>
      <c r="G86" s="632"/>
      <c r="H86" s="632"/>
      <c r="I86" s="632"/>
      <c r="J86" s="632"/>
      <c r="K86" s="632"/>
      <c r="L86" s="177"/>
    </row>
    <row r="87" spans="1:12" ht="33.950000000000003" customHeight="1" thickBot="1" x14ac:dyDescent="0.3">
      <c r="A87" s="634" t="s">
        <v>523</v>
      </c>
      <c r="B87" s="635"/>
      <c r="C87" s="708" t="s">
        <v>542</v>
      </c>
      <c r="D87" s="708"/>
      <c r="E87" s="708"/>
      <c r="F87" s="708"/>
      <c r="G87" s="708"/>
      <c r="H87" s="708"/>
      <c r="I87" s="708"/>
      <c r="J87" s="708"/>
      <c r="K87" s="708"/>
      <c r="L87" s="471">
        <f>L31-L69+L76+L82-L83</f>
        <v>0</v>
      </c>
    </row>
    <row r="88" spans="1:12" ht="24.75" customHeight="1" x14ac:dyDescent="0.25">
      <c r="A88" s="634" t="s">
        <v>524</v>
      </c>
      <c r="B88" s="635"/>
      <c r="C88" s="569" t="s">
        <v>996</v>
      </c>
      <c r="D88" s="569"/>
      <c r="E88" s="569"/>
      <c r="F88" s="569"/>
      <c r="G88" s="569"/>
      <c r="H88" s="569"/>
      <c r="I88" s="569"/>
      <c r="J88" s="569"/>
      <c r="K88" s="569"/>
      <c r="L88" s="472"/>
    </row>
    <row r="89" spans="1:12" ht="29.45" customHeight="1" x14ac:dyDescent="0.25">
      <c r="A89" s="567" t="s">
        <v>1208</v>
      </c>
      <c r="B89" s="568"/>
      <c r="C89" s="564" t="s">
        <v>975</v>
      </c>
      <c r="D89" s="565"/>
      <c r="E89" s="565"/>
      <c r="F89" s="565"/>
      <c r="G89" s="565"/>
      <c r="H89" s="565"/>
      <c r="I89" s="565"/>
      <c r="J89" s="565"/>
      <c r="K89" s="566"/>
      <c r="L89" s="472"/>
    </row>
    <row r="90" spans="1:12" ht="35.450000000000003" customHeight="1" x14ac:dyDescent="0.25">
      <c r="A90" s="559" t="s">
        <v>119</v>
      </c>
      <c r="B90" s="560"/>
      <c r="C90" s="564" t="s">
        <v>976</v>
      </c>
      <c r="D90" s="565"/>
      <c r="E90" s="565"/>
      <c r="F90" s="565"/>
      <c r="G90" s="565"/>
      <c r="H90" s="565"/>
      <c r="I90" s="565"/>
      <c r="J90" s="565"/>
      <c r="K90" s="566"/>
      <c r="L90" s="472"/>
    </row>
    <row r="91" spans="1:12" ht="36" customHeight="1" x14ac:dyDescent="0.25">
      <c r="A91" s="559" t="s">
        <v>120</v>
      </c>
      <c r="B91" s="560"/>
      <c r="C91" s="564" t="s">
        <v>1005</v>
      </c>
      <c r="D91" s="565"/>
      <c r="E91" s="565"/>
      <c r="F91" s="565"/>
      <c r="G91" s="565"/>
      <c r="H91" s="565"/>
      <c r="I91" s="565"/>
      <c r="J91" s="565"/>
      <c r="K91" s="566"/>
      <c r="L91" s="472"/>
    </row>
    <row r="92" spans="1:12" ht="29.45" customHeight="1" x14ac:dyDescent="0.25">
      <c r="A92" s="567" t="s">
        <v>1207</v>
      </c>
      <c r="B92" s="568"/>
      <c r="C92" s="564" t="s">
        <v>1008</v>
      </c>
      <c r="D92" s="565"/>
      <c r="E92" s="565"/>
      <c r="F92" s="565"/>
      <c r="G92" s="565"/>
      <c r="H92" s="565"/>
      <c r="I92" s="565"/>
      <c r="J92" s="565"/>
      <c r="K92" s="566"/>
      <c r="L92" s="473">
        <f>L87-L89</f>
        <v>0</v>
      </c>
    </row>
    <row r="93" spans="1:12" ht="23.45" customHeight="1" x14ac:dyDescent="0.25">
      <c r="A93" s="567" t="s">
        <v>1211</v>
      </c>
      <c r="B93" s="568"/>
      <c r="C93" s="564" t="s">
        <v>999</v>
      </c>
      <c r="D93" s="565"/>
      <c r="E93" s="565"/>
      <c r="F93" s="565"/>
      <c r="G93" s="565"/>
      <c r="H93" s="565"/>
      <c r="I93" s="565"/>
      <c r="J93" s="565"/>
      <c r="K93" s="566"/>
      <c r="L93" s="472"/>
    </row>
    <row r="94" spans="1:12" ht="27" customHeight="1" x14ac:dyDescent="0.25">
      <c r="A94" s="567" t="s">
        <v>119</v>
      </c>
      <c r="B94" s="568"/>
      <c r="C94" s="564" t="s">
        <v>1193</v>
      </c>
      <c r="D94" s="565"/>
      <c r="E94" s="565"/>
      <c r="F94" s="565"/>
      <c r="G94" s="565"/>
      <c r="H94" s="565"/>
      <c r="I94" s="565"/>
      <c r="J94" s="565"/>
      <c r="K94" s="566"/>
      <c r="L94" s="444"/>
    </row>
    <row r="95" spans="1:12" ht="39" customHeight="1" x14ac:dyDescent="0.25">
      <c r="A95" s="567" t="s">
        <v>120</v>
      </c>
      <c r="B95" s="568"/>
      <c r="C95" s="564" t="s">
        <v>1194</v>
      </c>
      <c r="D95" s="565"/>
      <c r="E95" s="565"/>
      <c r="F95" s="565"/>
      <c r="G95" s="565"/>
      <c r="H95" s="565"/>
      <c r="I95" s="565"/>
      <c r="J95" s="565"/>
      <c r="K95" s="566"/>
      <c r="L95" s="444"/>
    </row>
    <row r="96" spans="1:12" ht="6.6" customHeight="1" x14ac:dyDescent="0.25">
      <c r="A96" s="567"/>
      <c r="B96" s="568"/>
      <c r="C96" s="564"/>
      <c r="D96" s="565"/>
      <c r="E96" s="565"/>
      <c r="F96" s="565"/>
      <c r="G96" s="565"/>
      <c r="H96" s="565"/>
      <c r="I96" s="565"/>
      <c r="J96" s="565"/>
      <c r="K96" s="566"/>
      <c r="L96" s="473"/>
    </row>
    <row r="97" spans="1:12" ht="60.6" customHeight="1" x14ac:dyDescent="0.25">
      <c r="A97" s="567" t="s">
        <v>1210</v>
      </c>
      <c r="B97" s="568"/>
      <c r="C97" s="564" t="s">
        <v>980</v>
      </c>
      <c r="D97" s="565"/>
      <c r="E97" s="565"/>
      <c r="F97" s="565"/>
      <c r="G97" s="565"/>
      <c r="H97" s="565"/>
      <c r="I97" s="565"/>
      <c r="J97" s="565"/>
      <c r="K97" s="566"/>
      <c r="L97" s="472"/>
    </row>
    <row r="98" spans="1:12" ht="36.6" customHeight="1" x14ac:dyDescent="0.25">
      <c r="A98" s="567" t="s">
        <v>1209</v>
      </c>
      <c r="B98" s="568"/>
      <c r="C98" s="564" t="s">
        <v>397</v>
      </c>
      <c r="D98" s="565"/>
      <c r="E98" s="565"/>
      <c r="F98" s="565"/>
      <c r="G98" s="565"/>
      <c r="H98" s="565"/>
      <c r="I98" s="565"/>
      <c r="J98" s="565"/>
      <c r="K98" s="566"/>
      <c r="L98" s="473">
        <f>'№ 50 убытки перенос'!J13</f>
        <v>0</v>
      </c>
    </row>
    <row r="99" spans="1:12" ht="30.6" customHeight="1" x14ac:dyDescent="0.25">
      <c r="A99" s="567" t="s">
        <v>525</v>
      </c>
      <c r="B99" s="568"/>
      <c r="C99" s="564" t="s">
        <v>1000</v>
      </c>
      <c r="D99" s="565"/>
      <c r="E99" s="565"/>
      <c r="F99" s="565"/>
      <c r="G99" s="565"/>
      <c r="H99" s="565"/>
      <c r="I99" s="565"/>
      <c r="J99" s="565"/>
      <c r="K99" s="566"/>
      <c r="L99" s="472"/>
    </row>
    <row r="100" spans="1:12" ht="30" customHeight="1" x14ac:dyDescent="0.25">
      <c r="A100" s="560" t="s">
        <v>112</v>
      </c>
      <c r="B100" s="560"/>
      <c r="C100" s="564" t="s">
        <v>981</v>
      </c>
      <c r="D100" s="565"/>
      <c r="E100" s="565"/>
      <c r="F100" s="565"/>
      <c r="G100" s="565"/>
      <c r="H100" s="565"/>
      <c r="I100" s="565"/>
      <c r="J100" s="565"/>
      <c r="K100" s="566"/>
      <c r="L100" s="472"/>
    </row>
    <row r="101" spans="1:12" ht="27" customHeight="1" x14ac:dyDescent="0.25">
      <c r="A101" s="734" t="s">
        <v>131</v>
      </c>
      <c r="B101" s="735"/>
      <c r="C101" s="564" t="s">
        <v>982</v>
      </c>
      <c r="D101" s="565"/>
      <c r="E101" s="565"/>
      <c r="F101" s="565"/>
      <c r="G101" s="565"/>
      <c r="H101" s="565"/>
      <c r="I101" s="565"/>
      <c r="J101" s="565"/>
      <c r="K101" s="566"/>
      <c r="L101" s="472"/>
    </row>
    <row r="102" spans="1:12" ht="33" customHeight="1" x14ac:dyDescent="0.25">
      <c r="A102" s="567" t="s">
        <v>526</v>
      </c>
      <c r="B102" s="568"/>
      <c r="C102" s="561" t="s">
        <v>1212</v>
      </c>
      <c r="D102" s="569"/>
      <c r="E102" s="569"/>
      <c r="F102" s="569"/>
      <c r="G102" s="569"/>
      <c r="H102" s="569"/>
      <c r="I102" s="569"/>
      <c r="J102" s="569"/>
      <c r="K102" s="569"/>
      <c r="L102" s="473">
        <f>IF(L99&gt;L92,0,L92-L99)</f>
        <v>0</v>
      </c>
    </row>
    <row r="103" spans="1:12" x14ac:dyDescent="0.25">
      <c r="A103" s="567" t="s">
        <v>527</v>
      </c>
      <c r="B103" s="568"/>
      <c r="C103" s="569" t="s">
        <v>488</v>
      </c>
      <c r="D103" s="569"/>
      <c r="E103" s="569"/>
      <c r="F103" s="569"/>
      <c r="G103" s="569"/>
      <c r="H103" s="569"/>
      <c r="I103" s="569"/>
      <c r="J103" s="569"/>
      <c r="K103" s="569"/>
      <c r="L103" s="473">
        <f>'№ 50 убытки перенос'!J13</f>
        <v>0</v>
      </c>
    </row>
    <row r="104" spans="1:12" ht="21.6" customHeight="1" x14ac:dyDescent="0.25">
      <c r="A104" s="567" t="s">
        <v>119</v>
      </c>
      <c r="B104" s="568"/>
      <c r="C104" s="564" t="s">
        <v>1184</v>
      </c>
      <c r="D104" s="565"/>
      <c r="E104" s="565"/>
      <c r="F104" s="565"/>
      <c r="G104" s="565"/>
      <c r="H104" s="565"/>
      <c r="I104" s="565"/>
      <c r="J104" s="565"/>
      <c r="K104" s="566"/>
      <c r="L104" s="472"/>
    </row>
    <row r="105" spans="1:12" ht="34.15" customHeight="1" x14ac:dyDescent="0.25">
      <c r="A105" s="567" t="s">
        <v>528</v>
      </c>
      <c r="B105" s="568"/>
      <c r="C105" s="561" t="s">
        <v>1213</v>
      </c>
      <c r="D105" s="569"/>
      <c r="E105" s="569"/>
      <c r="F105" s="569"/>
      <c r="G105" s="569"/>
      <c r="H105" s="569"/>
      <c r="I105" s="569"/>
      <c r="J105" s="569"/>
      <c r="K105" s="569"/>
      <c r="L105" s="473">
        <f>IF(L103&gt;L102,0,L102-L103)</f>
        <v>0</v>
      </c>
    </row>
    <row r="106" spans="1:12" ht="31.15" customHeight="1" thickBot="1" x14ac:dyDescent="0.3">
      <c r="A106" s="567" t="s">
        <v>529</v>
      </c>
      <c r="B106" s="568"/>
      <c r="C106" s="561" t="s">
        <v>1214</v>
      </c>
      <c r="D106" s="569"/>
      <c r="E106" s="569"/>
      <c r="F106" s="569"/>
      <c r="G106" s="569"/>
      <c r="H106" s="569"/>
      <c r="I106" s="569"/>
      <c r="J106" s="569"/>
      <c r="K106" s="569"/>
      <c r="L106" s="473">
        <f>IF(L104&gt;L94,0,L94-L104)</f>
        <v>0</v>
      </c>
    </row>
    <row r="107" spans="1:12" ht="24.75" customHeight="1" x14ac:dyDescent="0.25">
      <c r="A107" s="171"/>
      <c r="B107" s="630" t="s">
        <v>147</v>
      </c>
      <c r="C107" s="630"/>
      <c r="D107" s="630"/>
      <c r="E107" s="630"/>
      <c r="F107" s="630"/>
      <c r="G107" s="630"/>
      <c r="H107" s="630"/>
      <c r="I107" s="630"/>
      <c r="J107" s="630"/>
      <c r="K107" s="630"/>
      <c r="L107" s="173"/>
    </row>
    <row r="108" spans="1:12" ht="7.9" customHeight="1" thickBot="1" x14ac:dyDescent="0.3">
      <c r="A108" s="631"/>
      <c r="B108" s="632"/>
      <c r="C108" s="632"/>
      <c r="D108" s="632"/>
      <c r="E108" s="632"/>
      <c r="F108" s="632"/>
      <c r="G108" s="632"/>
      <c r="H108" s="632"/>
      <c r="I108" s="632"/>
      <c r="J108" s="632"/>
      <c r="K108" s="632"/>
      <c r="L108" s="177"/>
    </row>
    <row r="109" spans="1:12" ht="26.25" customHeight="1" x14ac:dyDescent="0.25">
      <c r="A109" s="567" t="s">
        <v>530</v>
      </c>
      <c r="B109" s="568"/>
      <c r="C109" s="687" t="s">
        <v>148</v>
      </c>
      <c r="D109" s="687"/>
      <c r="E109" s="687"/>
      <c r="F109" s="687"/>
      <c r="G109" s="687"/>
      <c r="H109" s="687"/>
      <c r="I109" s="687"/>
      <c r="J109" s="687"/>
      <c r="K109" s="687"/>
      <c r="L109" s="475">
        <v>0.2</v>
      </c>
    </row>
    <row r="110" spans="1:12" ht="26.25" customHeight="1" x14ac:dyDescent="0.25">
      <c r="A110" s="567" t="s">
        <v>531</v>
      </c>
      <c r="B110" s="568"/>
      <c r="C110" s="569" t="s">
        <v>983</v>
      </c>
      <c r="D110" s="569"/>
      <c r="E110" s="569"/>
      <c r="F110" s="569"/>
      <c r="G110" s="569"/>
      <c r="H110" s="569"/>
      <c r="I110" s="569"/>
      <c r="J110" s="569"/>
      <c r="K110" s="569"/>
      <c r="L110" s="473">
        <f>L105*L109</f>
        <v>0</v>
      </c>
    </row>
    <row r="111" spans="1:12" ht="48.6" customHeight="1" x14ac:dyDescent="0.25">
      <c r="A111" s="562" t="s">
        <v>532</v>
      </c>
      <c r="B111" s="563"/>
      <c r="C111" s="561" t="s">
        <v>1215</v>
      </c>
      <c r="D111" s="561"/>
      <c r="E111" s="561"/>
      <c r="F111" s="561"/>
      <c r="G111" s="561"/>
      <c r="H111" s="561"/>
      <c r="I111" s="561"/>
      <c r="J111" s="561"/>
      <c r="K111" s="561"/>
      <c r="L111" s="438">
        <f>IF((L110-L112-L113-L114-L115-L116-L117)&lt;0,0,(L110-L112-L113-L114-L115-L116-L117))</f>
        <v>0</v>
      </c>
    </row>
    <row r="112" spans="1:12" ht="18.600000000000001" customHeight="1" x14ac:dyDescent="0.25">
      <c r="A112" s="560" t="s">
        <v>119</v>
      </c>
      <c r="B112" s="560"/>
      <c r="C112" s="569" t="s">
        <v>408</v>
      </c>
      <c r="D112" s="569"/>
      <c r="E112" s="569"/>
      <c r="F112" s="569"/>
      <c r="G112" s="569"/>
      <c r="H112" s="569"/>
      <c r="I112" s="569"/>
      <c r="J112" s="569"/>
      <c r="K112" s="569"/>
      <c r="L112" s="472"/>
    </row>
    <row r="113" spans="1:12" ht="19.899999999999999" customHeight="1" x14ac:dyDescent="0.25">
      <c r="A113" s="560" t="s">
        <v>120</v>
      </c>
      <c r="B113" s="560"/>
      <c r="C113" s="569" t="s">
        <v>984</v>
      </c>
      <c r="D113" s="569"/>
      <c r="E113" s="569"/>
      <c r="F113" s="569"/>
      <c r="G113" s="569"/>
      <c r="H113" s="569"/>
      <c r="I113" s="569"/>
      <c r="J113" s="569"/>
      <c r="K113" s="569"/>
      <c r="L113" s="472"/>
    </row>
    <row r="114" spans="1:12" ht="20.45" customHeight="1" x14ac:dyDescent="0.25">
      <c r="A114" s="560" t="s">
        <v>121</v>
      </c>
      <c r="B114" s="560"/>
      <c r="C114" s="561" t="s">
        <v>697</v>
      </c>
      <c r="D114" s="561"/>
      <c r="E114" s="561"/>
      <c r="F114" s="561"/>
      <c r="G114" s="561"/>
      <c r="H114" s="561"/>
      <c r="I114" s="561"/>
      <c r="J114" s="561"/>
      <c r="K114" s="561"/>
      <c r="L114" s="472"/>
    </row>
    <row r="115" spans="1:12" ht="42" customHeight="1" x14ac:dyDescent="0.25">
      <c r="A115" s="560" t="s">
        <v>122</v>
      </c>
      <c r="B115" s="560"/>
      <c r="C115" s="561" t="s">
        <v>985</v>
      </c>
      <c r="D115" s="569"/>
      <c r="E115" s="569"/>
      <c r="F115" s="569"/>
      <c r="G115" s="569"/>
      <c r="H115" s="569"/>
      <c r="I115" s="569"/>
      <c r="J115" s="569"/>
      <c r="K115" s="569"/>
      <c r="L115" s="472"/>
    </row>
    <row r="116" spans="1:12" ht="27.75" customHeight="1" x14ac:dyDescent="0.25">
      <c r="A116" s="560" t="s">
        <v>123</v>
      </c>
      <c r="B116" s="560"/>
      <c r="C116" s="741" t="s">
        <v>986</v>
      </c>
      <c r="D116" s="636"/>
      <c r="E116" s="636"/>
      <c r="F116" s="636"/>
      <c r="G116" s="636"/>
      <c r="H116" s="636"/>
      <c r="I116" s="636"/>
      <c r="J116" s="636"/>
      <c r="K116" s="636"/>
      <c r="L116" s="472"/>
    </row>
    <row r="117" spans="1:12" ht="27.75" customHeight="1" x14ac:dyDescent="0.25">
      <c r="A117" s="560" t="s">
        <v>124</v>
      </c>
      <c r="B117" s="560"/>
      <c r="C117" s="564" t="s">
        <v>1006</v>
      </c>
      <c r="D117" s="565"/>
      <c r="E117" s="565"/>
      <c r="F117" s="565"/>
      <c r="G117" s="565"/>
      <c r="H117" s="565"/>
      <c r="I117" s="565"/>
      <c r="J117" s="565"/>
      <c r="K117" s="566"/>
      <c r="L117" s="472"/>
    </row>
    <row r="118" spans="1:12" ht="7.15" customHeight="1" x14ac:dyDescent="0.25">
      <c r="A118" s="560"/>
      <c r="B118" s="560"/>
      <c r="C118" s="740"/>
      <c r="D118" s="658"/>
      <c r="E118" s="658"/>
      <c r="F118" s="658"/>
      <c r="G118" s="658"/>
      <c r="H118" s="658"/>
      <c r="I118" s="658"/>
      <c r="J118" s="658"/>
      <c r="K118" s="658"/>
      <c r="L118" s="473"/>
    </row>
    <row r="119" spans="1:12" x14ac:dyDescent="0.25">
      <c r="A119" s="567" t="s">
        <v>533</v>
      </c>
      <c r="B119" s="568"/>
      <c r="C119" s="740" t="s">
        <v>1007</v>
      </c>
      <c r="D119" s="658"/>
      <c r="E119" s="658"/>
      <c r="F119" s="658"/>
      <c r="G119" s="658"/>
      <c r="H119" s="658"/>
      <c r="I119" s="658"/>
      <c r="J119" s="658"/>
      <c r="K119" s="658"/>
      <c r="L119" s="473">
        <f>L111-L120</f>
        <v>0</v>
      </c>
    </row>
    <row r="120" spans="1:12" ht="28.9" customHeight="1" x14ac:dyDescent="0.25">
      <c r="A120" s="560" t="s">
        <v>119</v>
      </c>
      <c r="B120" s="560"/>
      <c r="C120" s="740" t="s">
        <v>989</v>
      </c>
      <c r="D120" s="658"/>
      <c r="E120" s="658"/>
      <c r="F120" s="658"/>
      <c r="G120" s="658"/>
      <c r="H120" s="658"/>
      <c r="I120" s="658"/>
      <c r="J120" s="658"/>
      <c r="K120" s="658"/>
      <c r="L120" s="472"/>
    </row>
    <row r="121" spans="1:12" ht="33.6" customHeight="1" x14ac:dyDescent="0.25">
      <c r="A121" s="567" t="s">
        <v>534</v>
      </c>
      <c r="B121" s="568"/>
      <c r="C121" s="561" t="s">
        <v>1219</v>
      </c>
      <c r="D121" s="561"/>
      <c r="E121" s="561"/>
      <c r="F121" s="561"/>
      <c r="G121" s="561"/>
      <c r="H121" s="561"/>
      <c r="I121" s="561"/>
      <c r="J121" s="561"/>
      <c r="K121" s="561"/>
      <c r="L121" s="473">
        <f>L106*L109</f>
        <v>0</v>
      </c>
    </row>
    <row r="122" spans="1:12" ht="33.6" customHeight="1" x14ac:dyDescent="0.25">
      <c r="A122" s="567" t="s">
        <v>535</v>
      </c>
      <c r="B122" s="568"/>
      <c r="C122" s="561" t="s">
        <v>1220</v>
      </c>
      <c r="D122" s="561"/>
      <c r="E122" s="561"/>
      <c r="F122" s="561"/>
      <c r="G122" s="561"/>
      <c r="H122" s="561"/>
      <c r="I122" s="561"/>
      <c r="J122" s="561"/>
      <c r="K122" s="561"/>
      <c r="L122" s="473">
        <f>L95*L109</f>
        <v>0</v>
      </c>
    </row>
    <row r="123" spans="1:12" ht="42.6" customHeight="1" x14ac:dyDescent="0.25">
      <c r="A123" s="567" t="s">
        <v>536</v>
      </c>
      <c r="B123" s="568"/>
      <c r="C123" s="561" t="s">
        <v>1221</v>
      </c>
      <c r="D123" s="561"/>
      <c r="E123" s="561"/>
      <c r="F123" s="561"/>
      <c r="G123" s="561"/>
      <c r="H123" s="561"/>
      <c r="I123" s="561"/>
      <c r="J123" s="561"/>
      <c r="K123" s="561"/>
      <c r="L123" s="473">
        <f>IF(L113&gt;L121,0,L121-L113)</f>
        <v>0</v>
      </c>
    </row>
    <row r="124" spans="1:12" ht="19.899999999999999" customHeight="1" x14ac:dyDescent="0.25">
      <c r="A124" s="567" t="s">
        <v>1217</v>
      </c>
      <c r="B124" s="568"/>
      <c r="C124" s="569" t="s">
        <v>1222</v>
      </c>
      <c r="D124" s="569"/>
      <c r="E124" s="569"/>
      <c r="F124" s="569"/>
      <c r="G124" s="569"/>
      <c r="H124" s="569"/>
      <c r="I124" s="569"/>
      <c r="J124" s="569"/>
      <c r="K124" s="569"/>
      <c r="L124" s="473">
        <f>L105-L110</f>
        <v>0</v>
      </c>
    </row>
    <row r="125" spans="1:12" x14ac:dyDescent="0.25">
      <c r="A125" s="567" t="s">
        <v>1218</v>
      </c>
      <c r="B125" s="568"/>
      <c r="C125" s="569" t="s">
        <v>149</v>
      </c>
      <c r="D125" s="569"/>
      <c r="E125" s="569"/>
      <c r="F125" s="569"/>
      <c r="G125" s="569"/>
      <c r="H125" s="569"/>
      <c r="I125" s="569"/>
      <c r="J125" s="569"/>
      <c r="K125" s="569"/>
      <c r="L125" s="473"/>
    </row>
    <row r="126" spans="1:12" ht="15.75" thickBot="1" x14ac:dyDescent="0.3">
      <c r="A126" s="559" t="s">
        <v>119</v>
      </c>
      <c r="B126" s="560"/>
      <c r="C126" s="561" t="s">
        <v>414</v>
      </c>
      <c r="D126" s="636"/>
      <c r="E126" s="569"/>
      <c r="F126" s="569"/>
      <c r="G126" s="569"/>
      <c r="H126" s="569"/>
      <c r="I126" s="569"/>
      <c r="J126" s="569"/>
      <c r="K126" s="569"/>
      <c r="L126" s="472"/>
    </row>
    <row r="127" spans="1:12" ht="15.75" thickBot="1" x14ac:dyDescent="0.3">
      <c r="A127" s="559" t="s">
        <v>120</v>
      </c>
      <c r="B127" s="560"/>
      <c r="C127" s="122" t="s">
        <v>415</v>
      </c>
      <c r="D127" s="123"/>
      <c r="E127" s="728" t="s">
        <v>416</v>
      </c>
      <c r="F127" s="728"/>
      <c r="G127" s="728"/>
      <c r="H127" s="728"/>
      <c r="I127" s="728"/>
      <c r="J127" s="728"/>
      <c r="K127" s="729"/>
      <c r="L127" s="472"/>
    </row>
    <row r="128" spans="1:12" x14ac:dyDescent="0.25">
      <c r="A128" s="559" t="s">
        <v>121</v>
      </c>
      <c r="B128" s="560"/>
      <c r="C128" s="561" t="s">
        <v>150</v>
      </c>
      <c r="D128" s="658"/>
      <c r="E128" s="569"/>
      <c r="F128" s="569"/>
      <c r="G128" s="569"/>
      <c r="H128" s="569"/>
      <c r="I128" s="569"/>
      <c r="J128" s="569"/>
      <c r="K128" s="569"/>
      <c r="L128" s="472"/>
    </row>
    <row r="129" spans="1:12" x14ac:dyDescent="0.25">
      <c r="A129" s="559" t="s">
        <v>122</v>
      </c>
      <c r="B129" s="560"/>
      <c r="C129" s="561" t="s">
        <v>151</v>
      </c>
      <c r="D129" s="561"/>
      <c r="E129" s="561"/>
      <c r="F129" s="561"/>
      <c r="G129" s="561"/>
      <c r="H129" s="561"/>
      <c r="I129" s="742"/>
      <c r="J129" s="743"/>
      <c r="K129" s="743"/>
      <c r="L129" s="744"/>
    </row>
    <row r="130" spans="1:12" x14ac:dyDescent="0.25">
      <c r="A130" s="628"/>
      <c r="B130" s="628"/>
      <c r="C130" s="628"/>
      <c r="D130" s="628"/>
      <c r="E130" s="628"/>
      <c r="F130" s="628"/>
      <c r="G130" s="628"/>
      <c r="H130" s="628"/>
      <c r="I130" s="628"/>
      <c r="J130" s="628"/>
      <c r="K130" s="628"/>
      <c r="L130" s="629"/>
    </row>
    <row r="131" spans="1:12" ht="46.15" customHeight="1" thickBot="1" x14ac:dyDescent="0.3">
      <c r="A131" s="695" t="s">
        <v>1216</v>
      </c>
      <c r="B131" s="696"/>
      <c r="C131" s="725" t="s">
        <v>1223</v>
      </c>
      <c r="D131" s="725"/>
      <c r="E131" s="725"/>
      <c r="F131" s="725"/>
      <c r="G131" s="725"/>
      <c r="H131" s="725"/>
      <c r="I131" s="725"/>
      <c r="J131" s="725"/>
      <c r="K131" s="725"/>
      <c r="L131" s="553">
        <f>L119+L122+L126+L127</f>
        <v>0</v>
      </c>
    </row>
  </sheetData>
  <mergeCells count="228">
    <mergeCell ref="A121:B121"/>
    <mergeCell ref="C121:K121"/>
    <mergeCell ref="A122:B122"/>
    <mergeCell ref="C122:K122"/>
    <mergeCell ref="A123:B123"/>
    <mergeCell ref="C123:K123"/>
    <mergeCell ref="C129:H129"/>
    <mergeCell ref="I129:L129"/>
    <mergeCell ref="A111:B111"/>
    <mergeCell ref="A130:L130"/>
    <mergeCell ref="A125:B125"/>
    <mergeCell ref="C125:K125"/>
    <mergeCell ref="A126:B126"/>
    <mergeCell ref="A129:B129"/>
    <mergeCell ref="C112:K112"/>
    <mergeCell ref="A113:B113"/>
    <mergeCell ref="C113:K113"/>
    <mergeCell ref="A119:B119"/>
    <mergeCell ref="A120:B120"/>
    <mergeCell ref="C119:K119"/>
    <mergeCell ref="C124:K124"/>
    <mergeCell ref="A127:B127"/>
    <mergeCell ref="E127:K127"/>
    <mergeCell ref="A118:B118"/>
    <mergeCell ref="C118:K118"/>
    <mergeCell ref="A116:B116"/>
    <mergeCell ref="C116:K116"/>
    <mergeCell ref="A124:B124"/>
    <mergeCell ref="A117:B117"/>
    <mergeCell ref="C117:K117"/>
    <mergeCell ref="C120:K120"/>
    <mergeCell ref="A115:B115"/>
    <mergeCell ref="C115:K115"/>
    <mergeCell ref="D12:G12"/>
    <mergeCell ref="C111:K111"/>
    <mergeCell ref="A103:B103"/>
    <mergeCell ref="A106:B106"/>
    <mergeCell ref="A112:B112"/>
    <mergeCell ref="B81:K81"/>
    <mergeCell ref="B85:K85"/>
    <mergeCell ref="B86:K86"/>
    <mergeCell ref="A98:B98"/>
    <mergeCell ref="A79:K79"/>
    <mergeCell ref="A77:B77"/>
    <mergeCell ref="A78:B78"/>
    <mergeCell ref="C77:K77"/>
    <mergeCell ref="A83:B83"/>
    <mergeCell ref="C83:K83"/>
    <mergeCell ref="A90:B90"/>
    <mergeCell ref="C102:K102"/>
    <mergeCell ref="A102:B102"/>
    <mergeCell ref="B107:K107"/>
    <mergeCell ref="A110:B110"/>
    <mergeCell ref="C110:K110"/>
    <mergeCell ref="C106:K106"/>
    <mergeCell ref="C103:K103"/>
    <mergeCell ref="A105:B105"/>
    <mergeCell ref="C76:K76"/>
    <mergeCell ref="C109:K109"/>
    <mergeCell ref="A109:B109"/>
    <mergeCell ref="C69:K69"/>
    <mergeCell ref="A73:B73"/>
    <mergeCell ref="C73:K73"/>
    <mergeCell ref="C70:K70"/>
    <mergeCell ref="C71:K71"/>
    <mergeCell ref="C72:K72"/>
    <mergeCell ref="A70:B70"/>
    <mergeCell ref="A72:B72"/>
    <mergeCell ref="A76:B76"/>
    <mergeCell ref="A69:B69"/>
    <mergeCell ref="A94:B94"/>
    <mergeCell ref="A95:B95"/>
    <mergeCell ref="C94:K94"/>
    <mergeCell ref="C95:K95"/>
    <mergeCell ref="A104:B104"/>
    <mergeCell ref="C104:K104"/>
    <mergeCell ref="C105:K105"/>
    <mergeCell ref="A63:B63"/>
    <mergeCell ref="A108:B108"/>
    <mergeCell ref="C108:K108"/>
    <mergeCell ref="A58:B58"/>
    <mergeCell ref="C58:K58"/>
    <mergeCell ref="C90:K90"/>
    <mergeCell ref="C100:K100"/>
    <mergeCell ref="A62:B62"/>
    <mergeCell ref="C62:K62"/>
    <mergeCell ref="A59:B59"/>
    <mergeCell ref="C59:K59"/>
    <mergeCell ref="A60:B60"/>
    <mergeCell ref="C60:K60"/>
    <mergeCell ref="C63:K63"/>
    <mergeCell ref="C64:K64"/>
    <mergeCell ref="A65:B65"/>
    <mergeCell ref="C65:K65"/>
    <mergeCell ref="A68:B68"/>
    <mergeCell ref="C68:K68"/>
    <mergeCell ref="A66:B66"/>
    <mergeCell ref="A64:B64"/>
    <mergeCell ref="B74:K74"/>
    <mergeCell ref="B75:K75"/>
    <mergeCell ref="A71:B71"/>
    <mergeCell ref="A55:B55"/>
    <mergeCell ref="C55:K55"/>
    <mergeCell ref="C51:K51"/>
    <mergeCell ref="A101:B101"/>
    <mergeCell ref="A56:B56"/>
    <mergeCell ref="C56:K56"/>
    <mergeCell ref="A57:B57"/>
    <mergeCell ref="C57:K57"/>
    <mergeCell ref="A89:B89"/>
    <mergeCell ref="C89:K89"/>
    <mergeCell ref="A87:B87"/>
    <mergeCell ref="C87:K87"/>
    <mergeCell ref="A88:B88"/>
    <mergeCell ref="C88:K88"/>
    <mergeCell ref="C101:K101"/>
    <mergeCell ref="C98:K98"/>
    <mergeCell ref="A99:B99"/>
    <mergeCell ref="C99:K99"/>
    <mergeCell ref="A100:B100"/>
    <mergeCell ref="A61:B61"/>
    <mergeCell ref="C61:K61"/>
    <mergeCell ref="A67:B67"/>
    <mergeCell ref="C67:K67"/>
    <mergeCell ref="C66:K66"/>
    <mergeCell ref="C52:K52"/>
    <mergeCell ref="A54:B54"/>
    <mergeCell ref="C54:K54"/>
    <mergeCell ref="A51:B51"/>
    <mergeCell ref="A52:B52"/>
    <mergeCell ref="A48:B48"/>
    <mergeCell ref="A49:B49"/>
    <mergeCell ref="A50:B50"/>
    <mergeCell ref="C50:K50"/>
    <mergeCell ref="A53:B53"/>
    <mergeCell ref="C49:K49"/>
    <mergeCell ref="A40:B40"/>
    <mergeCell ref="A41:B41"/>
    <mergeCell ref="A46:B46"/>
    <mergeCell ref="A47:B47"/>
    <mergeCell ref="D40:K40"/>
    <mergeCell ref="D41:K41"/>
    <mergeCell ref="D42:K42"/>
    <mergeCell ref="D46:K46"/>
    <mergeCell ref="A43:B43"/>
    <mergeCell ref="D45:K45"/>
    <mergeCell ref="D44:K44"/>
    <mergeCell ref="A42:B42"/>
    <mergeCell ref="C18:K18"/>
    <mergeCell ref="A20:B20"/>
    <mergeCell ref="C20:K20"/>
    <mergeCell ref="A21:B21"/>
    <mergeCell ref="C21:K21"/>
    <mergeCell ref="C31:K31"/>
    <mergeCell ref="C23:K23"/>
    <mergeCell ref="A19:B19"/>
    <mergeCell ref="C19:K19"/>
    <mergeCell ref="A23:B23"/>
    <mergeCell ref="A29:B29"/>
    <mergeCell ref="C29:K29"/>
    <mergeCell ref="A30:B30"/>
    <mergeCell ref="C30:K30"/>
    <mergeCell ref="A25:B25"/>
    <mergeCell ref="C25:K25"/>
    <mergeCell ref="A24:B24"/>
    <mergeCell ref="A35:B35"/>
    <mergeCell ref="C35:K35"/>
    <mergeCell ref="A26:B26"/>
    <mergeCell ref="C26:K26"/>
    <mergeCell ref="C36:K36"/>
    <mergeCell ref="C37:K37"/>
    <mergeCell ref="C38:K38"/>
    <mergeCell ref="A32:B32"/>
    <mergeCell ref="C32:K32"/>
    <mergeCell ref="A27:B27"/>
    <mergeCell ref="C27:K27"/>
    <mergeCell ref="A28:B28"/>
    <mergeCell ref="C28:K28"/>
    <mergeCell ref="B33:K33"/>
    <mergeCell ref="A34:L34"/>
    <mergeCell ref="A4:K4"/>
    <mergeCell ref="A44:B44"/>
    <mergeCell ref="A16:B16"/>
    <mergeCell ref="A31:B31"/>
    <mergeCell ref="A14:L14"/>
    <mergeCell ref="A84:B84"/>
    <mergeCell ref="C84:K84"/>
    <mergeCell ref="C78:K78"/>
    <mergeCell ref="A82:B82"/>
    <mergeCell ref="C82:K82"/>
    <mergeCell ref="C53:K53"/>
    <mergeCell ref="A45:B45"/>
    <mergeCell ref="C47:K47"/>
    <mergeCell ref="C48:K48"/>
    <mergeCell ref="A17:B17"/>
    <mergeCell ref="A18:B18"/>
    <mergeCell ref="D39:K39"/>
    <mergeCell ref="D43:K43"/>
    <mergeCell ref="A36:B36"/>
    <mergeCell ref="A37:B37"/>
    <mergeCell ref="A38:B38"/>
    <mergeCell ref="A39:B39"/>
    <mergeCell ref="B6:K6"/>
    <mergeCell ref="C8:F8"/>
    <mergeCell ref="A131:B131"/>
    <mergeCell ref="C131:K131"/>
    <mergeCell ref="C15:K15"/>
    <mergeCell ref="C16:K16"/>
    <mergeCell ref="C17:K17"/>
    <mergeCell ref="C126:K126"/>
    <mergeCell ref="A128:B128"/>
    <mergeCell ref="C128:K128"/>
    <mergeCell ref="A114:B114"/>
    <mergeCell ref="C114:K114"/>
    <mergeCell ref="A91:B91"/>
    <mergeCell ref="C91:K91"/>
    <mergeCell ref="A92:B92"/>
    <mergeCell ref="A93:B93"/>
    <mergeCell ref="A96:B96"/>
    <mergeCell ref="A97:B97"/>
    <mergeCell ref="C92:K92"/>
    <mergeCell ref="C93:K93"/>
    <mergeCell ref="C96:K96"/>
    <mergeCell ref="C97:K97"/>
    <mergeCell ref="A22:B22"/>
    <mergeCell ref="C22:K22"/>
    <mergeCell ref="A15:B15"/>
    <mergeCell ref="C24:K24"/>
  </mergeCells>
  <pageMargins left="0.7" right="0.7" top="0.75" bottom="0.75" header="0.3" footer="0.3"/>
  <pageSetup paperSize="9" scale="82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I20"/>
  <sheetViews>
    <sheetView zoomScale="96" zoomScaleNormal="96" workbookViewId="0">
      <pane xSplit="5" ySplit="11" topLeftCell="F12" activePane="bottomRight" state="frozen"/>
      <selection pane="topRight" activeCell="F1" sqref="F1"/>
      <selection pane="bottomLeft" activeCell="A13" sqref="A13"/>
      <selection pane="bottomRight" activeCell="I16" sqref="I16"/>
    </sheetView>
  </sheetViews>
  <sheetFormatPr defaultColWidth="9.140625" defaultRowHeight="15" x14ac:dyDescent="0.25"/>
  <cols>
    <col min="1" max="1" width="2.42578125" style="6" customWidth="1"/>
    <col min="2" max="2" width="15.42578125" style="6" customWidth="1"/>
    <col min="3" max="3" width="3" style="6" customWidth="1"/>
    <col min="4" max="4" width="17.28515625" style="6" customWidth="1"/>
    <col min="5" max="5" width="13.7109375" style="6" customWidth="1"/>
    <col min="6" max="6" width="3.28515625" style="6" customWidth="1"/>
    <col min="7" max="7" width="38" style="6" customWidth="1"/>
    <col min="8" max="8" width="2.85546875" style="6" customWidth="1"/>
    <col min="9" max="9" width="43.85546875" style="6" customWidth="1"/>
    <col min="10" max="10" width="2.85546875" style="6" customWidth="1"/>
    <col min="11" max="11" width="44.28515625" style="6" customWidth="1"/>
    <col min="12" max="12" width="2.85546875" style="6" customWidth="1"/>
    <col min="13" max="13" width="41.42578125" style="6" customWidth="1"/>
    <col min="14" max="14" width="2.7109375" style="6" customWidth="1"/>
    <col min="15" max="15" width="37.7109375" style="6" customWidth="1"/>
    <col min="16" max="16" width="2.85546875" style="6" customWidth="1"/>
    <col min="17" max="17" width="42.7109375" style="6" customWidth="1"/>
    <col min="18" max="18" width="2.7109375" style="6" customWidth="1"/>
    <col min="19" max="19" width="46.85546875" style="6" customWidth="1"/>
    <col min="20" max="20" width="2.42578125" style="6" customWidth="1"/>
    <col min="21" max="21" width="38.85546875" style="6" customWidth="1"/>
    <col min="22" max="22" width="3" style="6" customWidth="1"/>
    <col min="23" max="23" width="32.85546875" style="6" customWidth="1"/>
    <col min="24" max="24" width="2.5703125" style="6" customWidth="1"/>
    <col min="25" max="25" width="33.140625" style="6" customWidth="1"/>
    <col min="26" max="26" width="2.5703125" style="6" customWidth="1"/>
    <col min="27" max="27" width="33" style="6" customWidth="1"/>
    <col min="28" max="28" width="2.85546875" style="6" customWidth="1"/>
    <col min="29" max="29" width="33.5703125" style="6" customWidth="1"/>
    <col min="30" max="30" width="2.85546875" style="6" customWidth="1"/>
    <col min="31" max="31" width="36" style="6" customWidth="1"/>
    <col min="32" max="32" width="2.85546875" style="6" customWidth="1"/>
    <col min="33" max="33" width="50.7109375" style="6" customWidth="1"/>
    <col min="34" max="34" width="2.85546875" style="6" customWidth="1"/>
    <col min="35" max="35" width="39.85546875" style="6" customWidth="1"/>
    <col min="36" max="36" width="2.85546875" style="6" customWidth="1"/>
    <col min="37" max="37" width="39.42578125" style="6" customWidth="1"/>
    <col min="38" max="38" width="2.85546875" style="6" customWidth="1"/>
    <col min="39" max="39" width="39.140625" style="6" customWidth="1"/>
    <col min="40" max="40" width="2.85546875" style="6" customWidth="1"/>
    <col min="41" max="41" width="39.7109375" style="6" customWidth="1"/>
    <col min="42" max="42" width="2.85546875" style="6" customWidth="1"/>
    <col min="43" max="43" width="40.42578125" style="6" customWidth="1"/>
    <col min="44" max="44" width="2.85546875" style="6" customWidth="1"/>
    <col min="45" max="45" width="44.5703125" style="6" customWidth="1"/>
    <col min="46" max="46" width="2.85546875" style="6" customWidth="1"/>
    <col min="47" max="47" width="36.28515625" style="6" customWidth="1"/>
    <col min="48" max="48" width="2.85546875" style="6" customWidth="1"/>
    <col min="49" max="49" width="37.5703125" style="6" customWidth="1"/>
    <col min="50" max="50" width="2.85546875" style="6" customWidth="1"/>
    <col min="51" max="51" width="39.42578125" style="6" customWidth="1"/>
    <col min="52" max="52" width="2.85546875" style="6" customWidth="1"/>
    <col min="53" max="53" width="35.140625" style="6" customWidth="1"/>
    <col min="54" max="54" width="4.28515625" style="6" customWidth="1"/>
    <col min="55" max="55" width="41.5703125" style="6" customWidth="1"/>
    <col min="56" max="56" width="4.7109375" style="6" customWidth="1"/>
    <col min="57" max="57" width="42.140625" style="6" customWidth="1"/>
    <col min="58" max="58" width="4.5703125" style="6" customWidth="1"/>
    <col min="59" max="59" width="38.140625" style="6" customWidth="1"/>
    <col min="60" max="16384" width="9.140625" style="6"/>
  </cols>
  <sheetData>
    <row r="1" spans="1:61" x14ac:dyDescent="0.25">
      <c r="B1" s="6" t="s">
        <v>543</v>
      </c>
      <c r="I1" s="116" t="s">
        <v>572</v>
      </c>
      <c r="O1" s="116" t="s">
        <v>573</v>
      </c>
      <c r="U1" s="116" t="s">
        <v>574</v>
      </c>
      <c r="AA1" s="116" t="s">
        <v>575</v>
      </c>
      <c r="AG1" s="116" t="s">
        <v>576</v>
      </c>
      <c r="AM1" s="116" t="s">
        <v>577</v>
      </c>
      <c r="AS1" s="116" t="s">
        <v>578</v>
      </c>
      <c r="AY1" s="116" t="s">
        <v>579</v>
      </c>
      <c r="BE1" s="116" t="s">
        <v>580</v>
      </c>
      <c r="BG1" s="116" t="s">
        <v>581</v>
      </c>
    </row>
    <row r="2" spans="1:61" ht="43.5" customHeight="1" thickBot="1" x14ac:dyDescent="0.3">
      <c r="A2" s="717" t="s">
        <v>570</v>
      </c>
      <c r="B2" s="717"/>
      <c r="C2" s="717"/>
      <c r="D2" s="717"/>
      <c r="E2" s="717"/>
      <c r="F2" s="717"/>
      <c r="G2" s="717"/>
      <c r="H2" s="717"/>
      <c r="I2" s="130"/>
      <c r="J2" s="130"/>
      <c r="K2" s="130"/>
      <c r="L2" s="130"/>
      <c r="M2" s="130"/>
      <c r="N2" s="121"/>
      <c r="O2" s="121"/>
    </row>
    <row r="3" spans="1:61" ht="15.75" hidden="1" thickBot="1" x14ac:dyDescent="0.3"/>
    <row r="4" spans="1:61" ht="15.75" thickBot="1" x14ac:dyDescent="0.3">
      <c r="A4" s="755" t="s">
        <v>98</v>
      </c>
      <c r="B4" s="756"/>
      <c r="C4" s="756"/>
      <c r="D4" s="756"/>
      <c r="E4" s="756"/>
      <c r="F4" s="756"/>
      <c r="G4" s="756"/>
      <c r="H4" s="756"/>
      <c r="I4" s="134"/>
      <c r="J4" s="134"/>
      <c r="K4" s="134"/>
      <c r="L4" s="124"/>
      <c r="M4" s="124"/>
      <c r="N4" s="124"/>
      <c r="O4" s="124"/>
      <c r="P4" s="124"/>
      <c r="Q4" s="124"/>
      <c r="R4" s="124"/>
      <c r="S4" s="124"/>
      <c r="T4" s="124"/>
      <c r="U4" s="124"/>
      <c r="V4" s="124"/>
      <c r="W4" s="124"/>
      <c r="X4" s="124"/>
      <c r="Y4" s="124"/>
      <c r="Z4" s="124"/>
      <c r="AA4" s="124"/>
      <c r="AB4" s="124"/>
      <c r="AC4" s="124"/>
      <c r="AD4" s="124"/>
      <c r="AE4" s="124"/>
      <c r="AF4" s="124"/>
      <c r="AG4" s="124"/>
      <c r="AH4" s="124"/>
      <c r="AI4" s="124"/>
      <c r="AJ4" s="124"/>
      <c r="AK4" s="124"/>
      <c r="AL4" s="124"/>
      <c r="AM4" s="124"/>
      <c r="AN4" s="124"/>
      <c r="AO4" s="124"/>
      <c r="AP4" s="124"/>
      <c r="AQ4" s="124"/>
      <c r="AR4" s="124"/>
      <c r="AS4" s="124"/>
      <c r="AT4" s="124"/>
      <c r="AU4" s="124"/>
      <c r="AV4" s="124"/>
      <c r="AW4" s="124"/>
      <c r="AX4" s="124"/>
      <c r="AY4" s="124"/>
      <c r="AZ4" s="124"/>
      <c r="BA4" s="124"/>
      <c r="BB4" s="124"/>
      <c r="BC4" s="124"/>
      <c r="BD4" s="124"/>
      <c r="BE4" s="124"/>
      <c r="BF4" s="124"/>
      <c r="BG4" s="124"/>
      <c r="BH4" s="124"/>
      <c r="BI4" s="124"/>
    </row>
    <row r="5" spans="1:61" ht="15.75" thickBot="1" x14ac:dyDescent="0.3">
      <c r="A5" s="10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</row>
    <row r="6" spans="1:61" ht="15.75" thickBot="1" x14ac:dyDescent="0.3">
      <c r="A6" s="10">
        <v>1</v>
      </c>
      <c r="B6" s="11" t="s">
        <v>99</v>
      </c>
      <c r="C6" s="714">
        <f>'150.00'!C8:F8</f>
        <v>222222222222</v>
      </c>
      <c r="D6" s="716"/>
      <c r="E6" s="131"/>
      <c r="F6" s="131"/>
      <c r="G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</row>
    <row r="7" spans="1:61" ht="18" customHeight="1" thickBot="1" x14ac:dyDescent="0.3">
      <c r="A7" s="10">
        <v>2</v>
      </c>
      <c r="B7" s="759" t="s">
        <v>571</v>
      </c>
      <c r="C7" s="759"/>
      <c r="D7" s="759"/>
      <c r="E7" s="144">
        <f>'150.00'!K10</f>
        <v>2021</v>
      </c>
      <c r="F7" s="132"/>
      <c r="G7" s="132"/>
      <c r="H7" s="11"/>
      <c r="I7" s="11"/>
      <c r="J7" s="11"/>
      <c r="K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</row>
    <row r="8" spans="1:61" ht="9.75" customHeight="1" thickBot="1" x14ac:dyDescent="0.3">
      <c r="A8" s="10"/>
      <c r="B8" s="133"/>
      <c r="C8" s="133"/>
      <c r="D8" s="133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</row>
    <row r="9" spans="1:61" ht="15.75" thickBot="1" x14ac:dyDescent="0.3">
      <c r="A9" s="749" t="s">
        <v>544</v>
      </c>
      <c r="B9" s="750"/>
      <c r="C9" s="750"/>
      <c r="D9" s="750"/>
      <c r="E9" s="750"/>
      <c r="F9" s="750"/>
      <c r="G9" s="750"/>
      <c r="H9" s="750"/>
      <c r="I9" s="750"/>
      <c r="J9" s="750"/>
      <c r="K9" s="750"/>
      <c r="L9" s="750"/>
      <c r="M9" s="750"/>
      <c r="N9" s="750"/>
      <c r="O9" s="751"/>
      <c r="P9" s="745" t="s">
        <v>544</v>
      </c>
      <c r="Q9" s="746"/>
      <c r="R9" s="746"/>
      <c r="S9" s="746"/>
      <c r="T9" s="746"/>
      <c r="U9" s="746"/>
      <c r="V9" s="746"/>
      <c r="W9" s="746"/>
      <c r="X9" s="746"/>
      <c r="Y9" s="746"/>
      <c r="Z9" s="746"/>
      <c r="AA9" s="746"/>
      <c r="AB9" s="746"/>
      <c r="AC9" s="746"/>
      <c r="AD9" s="746"/>
      <c r="AE9" s="746"/>
      <c r="AF9" s="746"/>
      <c r="AG9" s="746"/>
      <c r="AH9" s="746"/>
      <c r="AI9" s="746"/>
      <c r="AJ9" s="746"/>
      <c r="AK9" s="746"/>
      <c r="AL9" s="746"/>
      <c r="AM9" s="746"/>
      <c r="AN9" s="746"/>
      <c r="AO9" s="746"/>
      <c r="AP9" s="746"/>
      <c r="AQ9" s="746"/>
      <c r="AR9" s="746"/>
      <c r="AS9" s="746"/>
      <c r="AT9" s="746"/>
      <c r="AU9" s="746"/>
      <c r="AV9" s="746"/>
      <c r="AW9" s="746"/>
      <c r="AX9" s="746"/>
      <c r="AY9" s="746"/>
      <c r="AZ9" s="746"/>
      <c r="BA9" s="746"/>
      <c r="BB9" s="746"/>
      <c r="BC9" s="746"/>
      <c r="BD9" s="746"/>
      <c r="BE9" s="746"/>
      <c r="BF9" s="746"/>
      <c r="BG9" s="746"/>
    </row>
    <row r="10" spans="1:61" ht="84.6" customHeight="1" thickBot="1" x14ac:dyDescent="0.3">
      <c r="A10" s="143" t="s">
        <v>112</v>
      </c>
      <c r="B10" s="135" t="s">
        <v>161</v>
      </c>
      <c r="C10" s="143" t="s">
        <v>131</v>
      </c>
      <c r="D10" s="757" t="s">
        <v>546</v>
      </c>
      <c r="E10" s="758"/>
      <c r="F10" s="143" t="s">
        <v>547</v>
      </c>
      <c r="G10" s="136" t="s">
        <v>548</v>
      </c>
      <c r="H10" s="143" t="s">
        <v>133</v>
      </c>
      <c r="I10" s="142" t="s">
        <v>569</v>
      </c>
      <c r="J10" s="143" t="s">
        <v>134</v>
      </c>
      <c r="K10" s="137" t="s">
        <v>582</v>
      </c>
      <c r="L10" s="143" t="s">
        <v>135</v>
      </c>
      <c r="M10" s="136" t="s">
        <v>1009</v>
      </c>
      <c r="N10" s="143" t="s">
        <v>136</v>
      </c>
      <c r="O10" s="431" t="s">
        <v>1010</v>
      </c>
      <c r="P10" s="143" t="s">
        <v>137</v>
      </c>
      <c r="Q10" s="431" t="s">
        <v>583</v>
      </c>
      <c r="R10" s="143" t="s">
        <v>119</v>
      </c>
      <c r="S10" s="431" t="s">
        <v>584</v>
      </c>
      <c r="T10" s="143" t="s">
        <v>550</v>
      </c>
      <c r="U10" s="431" t="s">
        <v>585</v>
      </c>
      <c r="V10" s="143" t="s">
        <v>551</v>
      </c>
      <c r="W10" s="431" t="s">
        <v>586</v>
      </c>
      <c r="X10" s="143" t="s">
        <v>552</v>
      </c>
      <c r="Y10" s="431" t="s">
        <v>1011</v>
      </c>
      <c r="Z10" s="143" t="s">
        <v>553</v>
      </c>
      <c r="AA10" s="431" t="s">
        <v>587</v>
      </c>
      <c r="AB10" s="143" t="s">
        <v>554</v>
      </c>
      <c r="AC10" s="431" t="s">
        <v>588</v>
      </c>
      <c r="AD10" s="143" t="s">
        <v>555</v>
      </c>
      <c r="AE10" s="431" t="s">
        <v>589</v>
      </c>
      <c r="AF10" s="143" t="s">
        <v>556</v>
      </c>
      <c r="AG10" s="429" t="s">
        <v>1012</v>
      </c>
      <c r="AH10" s="143" t="s">
        <v>557</v>
      </c>
      <c r="AI10" s="431" t="s">
        <v>1013</v>
      </c>
      <c r="AJ10" s="143" t="s">
        <v>558</v>
      </c>
      <c r="AK10" s="431" t="s">
        <v>590</v>
      </c>
      <c r="AL10" s="143" t="s">
        <v>559</v>
      </c>
      <c r="AM10" s="429" t="s">
        <v>591</v>
      </c>
      <c r="AN10" s="143" t="s">
        <v>560</v>
      </c>
      <c r="AO10" s="431" t="s">
        <v>592</v>
      </c>
      <c r="AP10" s="143" t="s">
        <v>561</v>
      </c>
      <c r="AQ10" s="431" t="s">
        <v>1014</v>
      </c>
      <c r="AR10" s="143" t="s">
        <v>123</v>
      </c>
      <c r="AS10" s="429" t="s">
        <v>593</v>
      </c>
      <c r="AT10" s="143" t="s">
        <v>562</v>
      </c>
      <c r="AU10" s="431" t="s">
        <v>594</v>
      </c>
      <c r="AV10" s="143" t="s">
        <v>563</v>
      </c>
      <c r="AW10" s="429" t="s">
        <v>1015</v>
      </c>
      <c r="AX10" s="143" t="s">
        <v>564</v>
      </c>
      <c r="AY10" s="431" t="s">
        <v>1016</v>
      </c>
      <c r="AZ10" s="143" t="s">
        <v>565</v>
      </c>
      <c r="BA10" s="145" t="s">
        <v>1017</v>
      </c>
      <c r="BB10" s="143" t="s">
        <v>566</v>
      </c>
      <c r="BC10" s="138" t="s">
        <v>1018</v>
      </c>
      <c r="BD10" s="143" t="s">
        <v>567</v>
      </c>
      <c r="BE10" s="145" t="s">
        <v>1019</v>
      </c>
      <c r="BF10" s="143" t="s">
        <v>568</v>
      </c>
      <c r="BG10" s="145" t="s">
        <v>1020</v>
      </c>
    </row>
    <row r="11" spans="1:61" ht="29.25" customHeight="1" thickBot="1" x14ac:dyDescent="0.3">
      <c r="A11" s="747" t="s">
        <v>545</v>
      </c>
      <c r="B11" s="748"/>
      <c r="C11" s="752" t="s">
        <v>549</v>
      </c>
      <c r="D11" s="753"/>
      <c r="E11" s="753"/>
      <c r="F11" s="753"/>
      <c r="G11" s="754"/>
      <c r="H11" s="151"/>
      <c r="I11" s="493">
        <f>SUM(I12:I20)</f>
        <v>0</v>
      </c>
      <c r="J11" s="151"/>
      <c r="K11" s="493">
        <f>SUM(K12:K20)</f>
        <v>0</v>
      </c>
      <c r="L11" s="153"/>
      <c r="M11" s="493">
        <f>SUM(M12:M20)</f>
        <v>0</v>
      </c>
      <c r="N11" s="151"/>
      <c r="O11" s="493">
        <f>SUM(O12:O20)</f>
        <v>0</v>
      </c>
      <c r="P11" s="124"/>
      <c r="Q11" s="493">
        <f>SUM(Q12:Q20)</f>
        <v>0</v>
      </c>
      <c r="R11" s="124"/>
      <c r="S11" s="493">
        <f>SUM(S12:S20)</f>
        <v>0</v>
      </c>
      <c r="T11" s="124"/>
      <c r="U11" s="493">
        <f>SUM(U12:U20)</f>
        <v>0</v>
      </c>
      <c r="V11" s="124"/>
      <c r="W11" s="493">
        <f>SUM(W12:W20)</f>
        <v>0</v>
      </c>
      <c r="X11" s="124"/>
      <c r="Y11" s="493">
        <f>SUM(Y12:Y20)</f>
        <v>0</v>
      </c>
      <c r="Z11" s="124"/>
      <c r="AA11" s="493">
        <f>SUM(AA12:AA20)</f>
        <v>0</v>
      </c>
      <c r="AB11" s="124"/>
      <c r="AC11" s="493">
        <f>SUM(AC12:AC20)</f>
        <v>0</v>
      </c>
      <c r="AD11" s="124"/>
      <c r="AE11" s="493">
        <f>SUM(AE12:AE20)</f>
        <v>0</v>
      </c>
      <c r="AF11" s="124"/>
      <c r="AG11" s="493">
        <f>SUM(AG12:AG20)</f>
        <v>0</v>
      </c>
      <c r="AH11" s="124"/>
      <c r="AI11" s="152">
        <f>SUM(AI12:AI20)</f>
        <v>0</v>
      </c>
      <c r="AJ11" s="124"/>
      <c r="AK11" s="493">
        <f>SUM(AK12:AK20)</f>
        <v>0</v>
      </c>
      <c r="AL11" s="124"/>
      <c r="AM11" s="493">
        <f>SUM(AM12:AM20)</f>
        <v>0</v>
      </c>
      <c r="AN11" s="124"/>
      <c r="AO11" s="493">
        <f>SUM(AO12:AO20)</f>
        <v>0</v>
      </c>
      <c r="AP11" s="124"/>
      <c r="AQ11" s="493">
        <f>SUM(AQ12:AQ20)</f>
        <v>0</v>
      </c>
      <c r="AR11" s="124"/>
      <c r="AS11" s="479">
        <v>25</v>
      </c>
      <c r="AT11" s="124"/>
      <c r="AU11" s="479">
        <v>25</v>
      </c>
      <c r="AV11" s="124"/>
      <c r="AW11" s="493">
        <f>SUM(AW12:AW20)</f>
        <v>0</v>
      </c>
      <c r="AX11" s="124"/>
      <c r="AY11" s="493">
        <f>SUM(AY12:AY20)</f>
        <v>0</v>
      </c>
      <c r="AZ11" s="124"/>
      <c r="BA11" s="493">
        <f>SUM(BA12:BA20)</f>
        <v>0</v>
      </c>
      <c r="BB11" s="151"/>
      <c r="BC11" s="493">
        <f>SUM(BC12:BC20)</f>
        <v>0</v>
      </c>
      <c r="BD11" s="124"/>
      <c r="BE11" s="493">
        <f>SUM(BE12:BE20)</f>
        <v>0</v>
      </c>
      <c r="BF11" s="124"/>
      <c r="BG11" s="497">
        <f>SUM(BG12:BG20)</f>
        <v>0</v>
      </c>
    </row>
    <row r="12" spans="1:61" x14ac:dyDescent="0.25">
      <c r="A12" s="667"/>
      <c r="B12" s="667"/>
      <c r="C12" s="147"/>
      <c r="D12" s="236"/>
      <c r="E12" s="237"/>
      <c r="F12" s="148"/>
      <c r="G12" s="494"/>
      <c r="H12" s="148"/>
      <c r="I12" s="494"/>
      <c r="J12" s="148"/>
      <c r="K12" s="494"/>
      <c r="L12" s="148"/>
      <c r="M12" s="494"/>
      <c r="N12" s="148"/>
      <c r="O12" s="494"/>
      <c r="P12" s="148"/>
      <c r="Q12" s="494"/>
      <c r="R12" s="148"/>
      <c r="S12" s="494"/>
      <c r="T12" s="148"/>
      <c r="U12" s="494"/>
      <c r="V12" s="148"/>
      <c r="W12" s="494"/>
      <c r="X12" s="235"/>
      <c r="Y12" s="496">
        <f>G12+I12+K12+M12+O12+Q12+S12+U12+W12</f>
        <v>0</v>
      </c>
      <c r="Z12" s="148"/>
      <c r="AA12" s="494"/>
      <c r="AB12" s="148"/>
      <c r="AC12" s="494"/>
      <c r="AD12" s="148"/>
      <c r="AE12" s="494"/>
      <c r="AF12" s="148"/>
      <c r="AG12" s="495">
        <f>AA12+AC12+AE12</f>
        <v>0</v>
      </c>
      <c r="AH12" s="148"/>
      <c r="AI12" s="478">
        <f>Y12-AG12</f>
        <v>0</v>
      </c>
      <c r="AJ12" s="148"/>
      <c r="AK12" s="494"/>
      <c r="AL12" s="148"/>
      <c r="AM12" s="494"/>
      <c r="AN12" s="148"/>
      <c r="AO12" s="494"/>
      <c r="AP12" s="148"/>
      <c r="AQ12" s="495">
        <f>AI12+AK12+AM12-AO12</f>
        <v>0</v>
      </c>
      <c r="AR12" s="148"/>
      <c r="AS12" s="150">
        <v>25</v>
      </c>
      <c r="AT12" s="148"/>
      <c r="AU12" s="150">
        <v>25</v>
      </c>
      <c r="AV12" s="148"/>
      <c r="AW12" s="495">
        <f>AQ12*AU12/100</f>
        <v>0</v>
      </c>
      <c r="AX12" s="148"/>
      <c r="AY12" s="494"/>
      <c r="AZ12" s="148"/>
      <c r="BA12" s="494"/>
      <c r="BB12" s="148"/>
      <c r="BC12" s="495">
        <f>AW12+AY12+BA12</f>
        <v>0</v>
      </c>
      <c r="BD12" s="148"/>
      <c r="BE12" s="495">
        <f>AQ12-AW12</f>
        <v>0</v>
      </c>
      <c r="BF12" s="148"/>
      <c r="BG12" s="494"/>
    </row>
    <row r="13" spans="1:61" x14ac:dyDescent="0.25">
      <c r="A13" s="568"/>
      <c r="B13" s="568"/>
      <c r="C13" s="139"/>
      <c r="D13" s="128"/>
      <c r="E13" s="128"/>
      <c r="F13" s="128"/>
      <c r="G13" s="129"/>
      <c r="H13" s="128"/>
      <c r="I13" s="129"/>
      <c r="J13" s="128"/>
      <c r="K13" s="129"/>
      <c r="L13" s="128"/>
      <c r="M13" s="129"/>
      <c r="N13" s="128"/>
      <c r="O13" s="129"/>
      <c r="P13" s="128"/>
      <c r="Q13" s="129"/>
      <c r="R13" s="128"/>
      <c r="S13" s="129"/>
      <c r="T13" s="128"/>
      <c r="U13" s="129"/>
      <c r="V13" s="128"/>
      <c r="W13" s="129"/>
      <c r="X13" s="128"/>
      <c r="Y13" s="129">
        <f>G13+I13+K13+M13+O13+Q13+S13+U13+W13</f>
        <v>0</v>
      </c>
      <c r="Z13" s="128"/>
      <c r="AA13" s="129"/>
      <c r="AB13" s="128"/>
      <c r="AC13" s="129"/>
      <c r="AD13" s="128"/>
      <c r="AE13" s="129"/>
      <c r="AF13" s="128"/>
      <c r="AG13" s="149">
        <f t="shared" ref="AG13:AG20" si="0">AA13+AC13+AE13</f>
        <v>0</v>
      </c>
      <c r="AH13" s="128"/>
      <c r="AI13" s="478">
        <f t="shared" ref="AI13:AI20" si="1">Y13-AG13</f>
        <v>0</v>
      </c>
      <c r="AJ13" s="128"/>
      <c r="AK13" s="129"/>
      <c r="AL13" s="128"/>
      <c r="AM13" s="129"/>
      <c r="AN13" s="128"/>
      <c r="AO13" s="129"/>
      <c r="AP13" s="128"/>
      <c r="AQ13" s="478">
        <f t="shared" ref="AQ13:AQ20" si="2">AI13+AK13+AM13-AO13</f>
        <v>0</v>
      </c>
      <c r="AR13" s="128"/>
      <c r="AS13" s="146">
        <v>25</v>
      </c>
      <c r="AT13" s="128"/>
      <c r="AU13" s="146">
        <v>25</v>
      </c>
      <c r="AV13" s="128"/>
      <c r="AW13" s="495">
        <f t="shared" ref="AW13:AW20" si="3">AQ13*AU13/100</f>
        <v>0</v>
      </c>
      <c r="AX13" s="128"/>
      <c r="AY13" s="146"/>
      <c r="AZ13" s="128"/>
      <c r="BA13" s="129"/>
      <c r="BB13" s="128"/>
      <c r="BC13" s="129"/>
      <c r="BD13" s="128"/>
      <c r="BE13" s="129"/>
      <c r="BF13" s="128"/>
      <c r="BG13" s="129"/>
    </row>
    <row r="14" spans="1:61" ht="15" customHeight="1" x14ac:dyDescent="0.25">
      <c r="A14" s="568"/>
      <c r="B14" s="568"/>
      <c r="C14" s="122"/>
      <c r="D14" s="140"/>
      <c r="E14" s="140"/>
      <c r="F14" s="140"/>
      <c r="G14" s="129"/>
      <c r="H14" s="140"/>
      <c r="I14" s="129"/>
      <c r="J14" s="140"/>
      <c r="K14" s="129"/>
      <c r="L14" s="140"/>
      <c r="M14" s="129"/>
      <c r="N14" s="140"/>
      <c r="O14" s="129"/>
      <c r="P14" s="140"/>
      <c r="Q14" s="129"/>
      <c r="R14" s="140"/>
      <c r="S14" s="129"/>
      <c r="T14" s="140"/>
      <c r="U14" s="129"/>
      <c r="V14" s="140"/>
      <c r="W14" s="129"/>
      <c r="X14" s="140"/>
      <c r="Y14" s="129">
        <f t="shared" ref="Y14:Y20" si="4">G14+I14+K14+M14+O14+Q14+S14+U14+W14</f>
        <v>0</v>
      </c>
      <c r="Z14" s="140"/>
      <c r="AA14" s="129"/>
      <c r="AB14" s="140"/>
      <c r="AC14" s="129"/>
      <c r="AD14" s="140"/>
      <c r="AE14" s="129"/>
      <c r="AF14" s="140"/>
      <c r="AG14" s="149">
        <f t="shared" si="0"/>
        <v>0</v>
      </c>
      <c r="AH14" s="140"/>
      <c r="AI14" s="478">
        <f t="shared" si="1"/>
        <v>0</v>
      </c>
      <c r="AJ14" s="140"/>
      <c r="AK14" s="129"/>
      <c r="AL14" s="140"/>
      <c r="AM14" s="129"/>
      <c r="AN14" s="140"/>
      <c r="AO14" s="129"/>
      <c r="AP14" s="140"/>
      <c r="AQ14" s="478">
        <f t="shared" si="2"/>
        <v>0</v>
      </c>
      <c r="AR14" s="140"/>
      <c r="AS14" s="146">
        <v>25</v>
      </c>
      <c r="AT14" s="140"/>
      <c r="AU14" s="146">
        <v>25</v>
      </c>
      <c r="AV14" s="140"/>
      <c r="AW14" s="495">
        <f t="shared" si="3"/>
        <v>0</v>
      </c>
      <c r="AX14" s="140"/>
      <c r="AY14" s="146"/>
      <c r="AZ14" s="140"/>
      <c r="BA14" s="129"/>
      <c r="BB14" s="140"/>
      <c r="BC14" s="129"/>
      <c r="BD14" s="140"/>
      <c r="BE14" s="129"/>
      <c r="BF14" s="140"/>
      <c r="BG14" s="129"/>
    </row>
    <row r="15" spans="1:61" x14ac:dyDescent="0.25">
      <c r="A15" s="568"/>
      <c r="B15" s="568"/>
      <c r="C15" s="139"/>
      <c r="D15" s="128"/>
      <c r="E15" s="128"/>
      <c r="F15" s="128"/>
      <c r="G15" s="141"/>
      <c r="H15" s="128"/>
      <c r="I15" s="141"/>
      <c r="J15" s="128"/>
      <c r="K15" s="141"/>
      <c r="L15" s="128"/>
      <c r="M15" s="141"/>
      <c r="N15" s="128"/>
      <c r="O15" s="141"/>
      <c r="P15" s="128"/>
      <c r="Q15" s="141"/>
      <c r="R15" s="128"/>
      <c r="S15" s="141"/>
      <c r="T15" s="128"/>
      <c r="U15" s="141"/>
      <c r="V15" s="128"/>
      <c r="W15" s="141"/>
      <c r="X15" s="128"/>
      <c r="Y15" s="129">
        <f t="shared" si="4"/>
        <v>0</v>
      </c>
      <c r="Z15" s="128"/>
      <c r="AA15" s="141"/>
      <c r="AB15" s="128"/>
      <c r="AC15" s="141"/>
      <c r="AD15" s="128"/>
      <c r="AE15" s="141"/>
      <c r="AF15" s="128"/>
      <c r="AG15" s="149">
        <f t="shared" si="0"/>
        <v>0</v>
      </c>
      <c r="AH15" s="128"/>
      <c r="AI15" s="478">
        <f t="shared" si="1"/>
        <v>0</v>
      </c>
      <c r="AJ15" s="128"/>
      <c r="AK15" s="141"/>
      <c r="AL15" s="128"/>
      <c r="AM15" s="141"/>
      <c r="AN15" s="128"/>
      <c r="AO15" s="141"/>
      <c r="AP15" s="128"/>
      <c r="AQ15" s="478">
        <f t="shared" si="2"/>
        <v>0</v>
      </c>
      <c r="AR15" s="128"/>
      <c r="AS15" s="146">
        <v>25</v>
      </c>
      <c r="AT15" s="128"/>
      <c r="AU15" s="146">
        <v>25</v>
      </c>
      <c r="AV15" s="128"/>
      <c r="AW15" s="495">
        <f t="shared" si="3"/>
        <v>0</v>
      </c>
      <c r="AX15" s="128"/>
      <c r="AY15" s="146"/>
      <c r="AZ15" s="128"/>
      <c r="BA15" s="141"/>
      <c r="BB15" s="128"/>
      <c r="BC15" s="141"/>
      <c r="BD15" s="128"/>
      <c r="BE15" s="141"/>
      <c r="BF15" s="128"/>
      <c r="BG15" s="141"/>
    </row>
    <row r="16" spans="1:61" x14ac:dyDescent="0.25">
      <c r="A16" s="568"/>
      <c r="B16" s="568"/>
      <c r="C16" s="139"/>
      <c r="D16" s="128"/>
      <c r="E16" s="128"/>
      <c r="F16" s="128"/>
      <c r="G16" s="129"/>
      <c r="H16" s="128"/>
      <c r="I16" s="129"/>
      <c r="J16" s="128"/>
      <c r="K16" s="129"/>
      <c r="L16" s="128"/>
      <c r="M16" s="129"/>
      <c r="N16" s="128"/>
      <c r="O16" s="129"/>
      <c r="P16" s="128"/>
      <c r="Q16" s="129"/>
      <c r="R16" s="128"/>
      <c r="S16" s="129"/>
      <c r="T16" s="128"/>
      <c r="U16" s="129"/>
      <c r="V16" s="128"/>
      <c r="W16" s="129"/>
      <c r="X16" s="128"/>
      <c r="Y16" s="129">
        <f t="shared" si="4"/>
        <v>0</v>
      </c>
      <c r="Z16" s="128"/>
      <c r="AA16" s="129"/>
      <c r="AB16" s="128"/>
      <c r="AC16" s="129"/>
      <c r="AD16" s="128"/>
      <c r="AE16" s="129"/>
      <c r="AF16" s="128"/>
      <c r="AG16" s="149">
        <f t="shared" si="0"/>
        <v>0</v>
      </c>
      <c r="AH16" s="128"/>
      <c r="AI16" s="478">
        <f t="shared" si="1"/>
        <v>0</v>
      </c>
      <c r="AJ16" s="128"/>
      <c r="AK16" s="129"/>
      <c r="AL16" s="128"/>
      <c r="AM16" s="129"/>
      <c r="AN16" s="128"/>
      <c r="AO16" s="129"/>
      <c r="AP16" s="128"/>
      <c r="AQ16" s="478">
        <f t="shared" si="2"/>
        <v>0</v>
      </c>
      <c r="AR16" s="128"/>
      <c r="AS16" s="430">
        <v>25</v>
      </c>
      <c r="AT16" s="128"/>
      <c r="AU16" s="430">
        <v>25</v>
      </c>
      <c r="AV16" s="128"/>
      <c r="AW16" s="495">
        <f t="shared" si="3"/>
        <v>0</v>
      </c>
      <c r="AX16" s="128"/>
      <c r="AY16" s="127"/>
      <c r="AZ16" s="128"/>
      <c r="BA16" s="129"/>
      <c r="BB16" s="128"/>
      <c r="BC16" s="129"/>
      <c r="BD16" s="128"/>
      <c r="BE16" s="129"/>
      <c r="BF16" s="128"/>
      <c r="BG16" s="129"/>
    </row>
    <row r="17" spans="1:59" ht="14.25" customHeight="1" x14ac:dyDescent="0.25">
      <c r="A17" s="568"/>
      <c r="B17" s="568"/>
      <c r="C17" s="139"/>
      <c r="D17" s="128"/>
      <c r="E17" s="128"/>
      <c r="F17" s="128"/>
      <c r="G17" s="129"/>
      <c r="H17" s="128"/>
      <c r="I17" s="129"/>
      <c r="J17" s="128"/>
      <c r="K17" s="129"/>
      <c r="L17" s="128"/>
      <c r="M17" s="129"/>
      <c r="N17" s="128"/>
      <c r="O17" s="129"/>
      <c r="P17" s="128"/>
      <c r="Q17" s="129"/>
      <c r="R17" s="128"/>
      <c r="S17" s="129"/>
      <c r="T17" s="128"/>
      <c r="U17" s="129"/>
      <c r="V17" s="128"/>
      <c r="W17" s="129"/>
      <c r="X17" s="128"/>
      <c r="Y17" s="129">
        <f t="shared" si="4"/>
        <v>0</v>
      </c>
      <c r="Z17" s="128"/>
      <c r="AA17" s="129"/>
      <c r="AB17" s="128"/>
      <c r="AC17" s="129"/>
      <c r="AD17" s="128"/>
      <c r="AE17" s="129"/>
      <c r="AF17" s="128"/>
      <c r="AG17" s="149">
        <f t="shared" si="0"/>
        <v>0</v>
      </c>
      <c r="AH17" s="128"/>
      <c r="AI17" s="478">
        <f t="shared" si="1"/>
        <v>0</v>
      </c>
      <c r="AJ17" s="128"/>
      <c r="AK17" s="129"/>
      <c r="AL17" s="128"/>
      <c r="AM17" s="129"/>
      <c r="AN17" s="128"/>
      <c r="AO17" s="129"/>
      <c r="AP17" s="128"/>
      <c r="AQ17" s="478">
        <f t="shared" si="2"/>
        <v>0</v>
      </c>
      <c r="AR17" s="128"/>
      <c r="AS17" s="146">
        <v>25</v>
      </c>
      <c r="AT17" s="128"/>
      <c r="AU17" s="146">
        <v>25</v>
      </c>
      <c r="AV17" s="128"/>
      <c r="AW17" s="495">
        <f t="shared" si="3"/>
        <v>0</v>
      </c>
      <c r="AX17" s="128"/>
      <c r="AY17" s="146"/>
      <c r="AZ17" s="128"/>
      <c r="BA17" s="129"/>
      <c r="BB17" s="128"/>
      <c r="BC17" s="129"/>
      <c r="BD17" s="128"/>
      <c r="BE17" s="129"/>
      <c r="BF17" s="128"/>
      <c r="BG17" s="129"/>
    </row>
    <row r="18" spans="1:59" ht="14.25" customHeight="1" x14ac:dyDescent="0.25">
      <c r="A18" s="568"/>
      <c r="B18" s="568"/>
      <c r="C18" s="122"/>
      <c r="D18" s="128"/>
      <c r="E18" s="128"/>
      <c r="F18" s="128"/>
      <c r="G18" s="129"/>
      <c r="H18" s="128"/>
      <c r="I18" s="129"/>
      <c r="J18" s="128"/>
      <c r="K18" s="129"/>
      <c r="L18" s="128"/>
      <c r="M18" s="129"/>
      <c r="N18" s="128"/>
      <c r="O18" s="129"/>
      <c r="P18" s="128"/>
      <c r="Q18" s="129"/>
      <c r="R18" s="128"/>
      <c r="S18" s="129"/>
      <c r="T18" s="128"/>
      <c r="U18" s="129"/>
      <c r="V18" s="128"/>
      <c r="W18" s="129"/>
      <c r="X18" s="128"/>
      <c r="Y18" s="129">
        <f t="shared" si="4"/>
        <v>0</v>
      </c>
      <c r="Z18" s="128"/>
      <c r="AA18" s="129"/>
      <c r="AB18" s="128"/>
      <c r="AC18" s="129"/>
      <c r="AD18" s="128"/>
      <c r="AE18" s="129"/>
      <c r="AF18" s="128"/>
      <c r="AG18" s="149">
        <f t="shared" si="0"/>
        <v>0</v>
      </c>
      <c r="AH18" s="128"/>
      <c r="AI18" s="478">
        <f t="shared" si="1"/>
        <v>0</v>
      </c>
      <c r="AJ18" s="128"/>
      <c r="AK18" s="129"/>
      <c r="AL18" s="128"/>
      <c r="AM18" s="129"/>
      <c r="AN18" s="128"/>
      <c r="AO18" s="129"/>
      <c r="AP18" s="128"/>
      <c r="AQ18" s="478">
        <f t="shared" si="2"/>
        <v>0</v>
      </c>
      <c r="AR18" s="128"/>
      <c r="AS18" s="430">
        <v>25</v>
      </c>
      <c r="AT18" s="128"/>
      <c r="AU18" s="430">
        <v>25</v>
      </c>
      <c r="AV18" s="128"/>
      <c r="AW18" s="495">
        <f t="shared" si="3"/>
        <v>0</v>
      </c>
      <c r="AX18" s="128"/>
      <c r="AY18" s="127"/>
      <c r="AZ18" s="128"/>
      <c r="BA18" s="129"/>
      <c r="BB18" s="128"/>
      <c r="BC18" s="129"/>
      <c r="BD18" s="128"/>
      <c r="BE18" s="129"/>
      <c r="BF18" s="128"/>
      <c r="BG18" s="129"/>
    </row>
    <row r="19" spans="1:59" ht="14.25" customHeight="1" x14ac:dyDescent="0.25">
      <c r="A19" s="568"/>
      <c r="B19" s="568"/>
      <c r="C19" s="122"/>
      <c r="D19" s="128"/>
      <c r="E19" s="128"/>
      <c r="F19" s="128"/>
      <c r="G19" s="129"/>
      <c r="H19" s="128"/>
      <c r="I19" s="129"/>
      <c r="J19" s="128"/>
      <c r="K19" s="129"/>
      <c r="L19" s="128"/>
      <c r="M19" s="129"/>
      <c r="N19" s="128"/>
      <c r="O19" s="129"/>
      <c r="P19" s="128"/>
      <c r="Q19" s="129"/>
      <c r="R19" s="128"/>
      <c r="S19" s="129"/>
      <c r="T19" s="128"/>
      <c r="U19" s="129"/>
      <c r="V19" s="128"/>
      <c r="W19" s="129"/>
      <c r="X19" s="128"/>
      <c r="Y19" s="129">
        <f t="shared" si="4"/>
        <v>0</v>
      </c>
      <c r="Z19" s="128"/>
      <c r="AA19" s="129"/>
      <c r="AB19" s="128"/>
      <c r="AC19" s="129"/>
      <c r="AD19" s="128"/>
      <c r="AE19" s="129"/>
      <c r="AF19" s="128"/>
      <c r="AG19" s="149">
        <f t="shared" si="0"/>
        <v>0</v>
      </c>
      <c r="AH19" s="128"/>
      <c r="AI19" s="478">
        <f t="shared" si="1"/>
        <v>0</v>
      </c>
      <c r="AJ19" s="128"/>
      <c r="AK19" s="129"/>
      <c r="AL19" s="128"/>
      <c r="AM19" s="129"/>
      <c r="AN19" s="128"/>
      <c r="AO19" s="129"/>
      <c r="AP19" s="128"/>
      <c r="AQ19" s="478">
        <f t="shared" si="2"/>
        <v>0</v>
      </c>
      <c r="AR19" s="128"/>
      <c r="AS19" s="146">
        <v>25</v>
      </c>
      <c r="AT19" s="128"/>
      <c r="AU19" s="146">
        <v>25</v>
      </c>
      <c r="AV19" s="128"/>
      <c r="AW19" s="495">
        <f t="shared" si="3"/>
        <v>0</v>
      </c>
      <c r="AX19" s="128"/>
      <c r="AY19" s="146"/>
      <c r="AZ19" s="128"/>
      <c r="BA19" s="129"/>
      <c r="BB19" s="128"/>
      <c r="BC19" s="129"/>
      <c r="BD19" s="128"/>
      <c r="BE19" s="129"/>
      <c r="BF19" s="128"/>
      <c r="BG19" s="129"/>
    </row>
    <row r="20" spans="1:59" ht="14.25" customHeight="1" x14ac:dyDescent="0.25">
      <c r="A20" s="568"/>
      <c r="B20" s="568"/>
      <c r="C20" s="122"/>
      <c r="D20" s="140"/>
      <c r="E20" s="140"/>
      <c r="F20" s="140"/>
      <c r="G20" s="141"/>
      <c r="H20" s="140"/>
      <c r="I20" s="141"/>
      <c r="J20" s="140"/>
      <c r="K20" s="141"/>
      <c r="L20" s="140"/>
      <c r="M20" s="141"/>
      <c r="N20" s="140"/>
      <c r="O20" s="141"/>
      <c r="P20" s="140"/>
      <c r="Q20" s="141"/>
      <c r="R20" s="140"/>
      <c r="S20" s="141"/>
      <c r="T20" s="140"/>
      <c r="U20" s="141"/>
      <c r="V20" s="140"/>
      <c r="W20" s="141"/>
      <c r="X20" s="140"/>
      <c r="Y20" s="129">
        <f t="shared" si="4"/>
        <v>0</v>
      </c>
      <c r="Z20" s="140"/>
      <c r="AA20" s="141"/>
      <c r="AB20" s="140"/>
      <c r="AC20" s="141"/>
      <c r="AD20" s="140"/>
      <c r="AE20" s="141"/>
      <c r="AF20" s="140"/>
      <c r="AG20" s="149">
        <f t="shared" si="0"/>
        <v>0</v>
      </c>
      <c r="AH20" s="140"/>
      <c r="AI20" s="478">
        <f t="shared" si="1"/>
        <v>0</v>
      </c>
      <c r="AJ20" s="140"/>
      <c r="AK20" s="141"/>
      <c r="AL20" s="140"/>
      <c r="AM20" s="141"/>
      <c r="AN20" s="140"/>
      <c r="AO20" s="141"/>
      <c r="AP20" s="140"/>
      <c r="AQ20" s="478">
        <f t="shared" si="2"/>
        <v>0</v>
      </c>
      <c r="AR20" s="140"/>
      <c r="AS20" s="430">
        <v>25</v>
      </c>
      <c r="AT20" s="140"/>
      <c r="AU20" s="430">
        <v>25</v>
      </c>
      <c r="AV20" s="140"/>
      <c r="AW20" s="495">
        <f t="shared" si="3"/>
        <v>0</v>
      </c>
      <c r="AX20" s="140"/>
      <c r="AY20" s="127"/>
      <c r="AZ20" s="140"/>
      <c r="BA20" s="141"/>
      <c r="BB20" s="140"/>
      <c r="BC20" s="141"/>
      <c r="BD20" s="140"/>
      <c r="BE20" s="141"/>
      <c r="BF20" s="140"/>
      <c r="BG20" s="141"/>
    </row>
  </sheetData>
  <mergeCells count="18">
    <mergeCell ref="A2:H2"/>
    <mergeCell ref="A4:H4"/>
    <mergeCell ref="D10:E10"/>
    <mergeCell ref="C6:D6"/>
    <mergeCell ref="B7:D7"/>
    <mergeCell ref="P9:BG9"/>
    <mergeCell ref="A19:B19"/>
    <mergeCell ref="A20:B20"/>
    <mergeCell ref="A17:B17"/>
    <mergeCell ref="A18:B18"/>
    <mergeCell ref="A15:B15"/>
    <mergeCell ref="A16:B16"/>
    <mergeCell ref="A13:B13"/>
    <mergeCell ref="A14:B14"/>
    <mergeCell ref="A11:B11"/>
    <mergeCell ref="A12:B12"/>
    <mergeCell ref="A9:O9"/>
    <mergeCell ref="C11:G11"/>
  </mergeCells>
  <pageMargins left="0.70866141732283472" right="0.70866141732283472" top="0.74803149606299213" bottom="0.74803149606299213" header="0.31496062992125984" footer="0.31496062992125984"/>
  <pageSetup paperSize="9" scale="98" fitToWidth="10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6"/>
  <sheetViews>
    <sheetView workbookViewId="0">
      <pane xSplit="7" ySplit="8" topLeftCell="H9" activePane="bottomRight" state="frozen"/>
      <selection pane="topRight" activeCell="H1" sqref="H1"/>
      <selection pane="bottomLeft" activeCell="A9" sqref="A9"/>
      <selection pane="bottomRight" activeCell="A4" sqref="A4"/>
    </sheetView>
  </sheetViews>
  <sheetFormatPr defaultColWidth="9.140625" defaultRowHeight="15" x14ac:dyDescent="0.25"/>
  <cols>
    <col min="1" max="1" width="2.42578125" style="6" customWidth="1"/>
    <col min="2" max="2" width="9" style="6" customWidth="1"/>
    <col min="3" max="3" width="3" style="6" customWidth="1"/>
    <col min="4" max="4" width="17.28515625" style="6" customWidth="1"/>
    <col min="5" max="5" width="3.140625" style="6" customWidth="1"/>
    <col min="6" max="6" width="3.28515625" style="6" customWidth="1"/>
    <col min="7" max="7" width="19.5703125" style="6" customWidth="1"/>
    <col min="8" max="8" width="2.85546875" style="6" customWidth="1"/>
    <col min="9" max="9" width="28.5703125" style="6" customWidth="1"/>
    <col min="10" max="10" width="2.85546875" style="6" customWidth="1"/>
    <col min="11" max="11" width="44.28515625" style="6" customWidth="1"/>
    <col min="12" max="12" width="2.85546875" style="6" customWidth="1"/>
    <col min="13" max="13" width="38.85546875" style="6" customWidth="1"/>
    <col min="14" max="14" width="2.7109375" style="6" customWidth="1"/>
    <col min="15" max="15" width="34.28515625" style="6" customWidth="1"/>
    <col min="16" max="16384" width="9.140625" style="6"/>
  </cols>
  <sheetData>
    <row r="1" spans="1:15" x14ac:dyDescent="0.25">
      <c r="B1" s="6" t="s">
        <v>595</v>
      </c>
      <c r="I1" s="116"/>
      <c r="O1" s="116" t="s">
        <v>610</v>
      </c>
    </row>
    <row r="2" spans="1:15" ht="46.15" customHeight="1" thickBot="1" x14ac:dyDescent="0.3">
      <c r="A2" s="717" t="s">
        <v>1032</v>
      </c>
      <c r="B2" s="717"/>
      <c r="C2" s="717"/>
      <c r="D2" s="717"/>
      <c r="E2" s="717"/>
      <c r="F2" s="717"/>
      <c r="G2" s="717"/>
      <c r="H2" s="717"/>
      <c r="I2" s="717"/>
      <c r="J2" s="717"/>
      <c r="K2" s="717"/>
      <c r="L2" s="717"/>
      <c r="M2" s="717"/>
      <c r="N2" s="717"/>
      <c r="O2" s="717"/>
    </row>
    <row r="3" spans="1:15" ht="15.75" thickBot="1" x14ac:dyDescent="0.3">
      <c r="A3" s="755" t="s">
        <v>609</v>
      </c>
      <c r="B3" s="756"/>
      <c r="C3" s="756"/>
      <c r="D3" s="756"/>
      <c r="E3" s="756"/>
      <c r="F3" s="756"/>
      <c r="G3" s="756"/>
      <c r="H3" s="756"/>
      <c r="I3" s="756"/>
      <c r="J3" s="756"/>
      <c r="K3" s="756"/>
      <c r="L3" s="756"/>
      <c r="M3" s="756"/>
      <c r="N3" s="756"/>
      <c r="O3" s="756"/>
    </row>
    <row r="4" spans="1:15" ht="15.75" thickBot="1" x14ac:dyDescent="0.3">
      <c r="A4" s="10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ht="15.75" thickBot="1" x14ac:dyDescent="0.3">
      <c r="A5" s="10">
        <v>1</v>
      </c>
      <c r="B5" s="11" t="s">
        <v>99</v>
      </c>
      <c r="C5" s="714">
        <f>'150.00'!C8:F8</f>
        <v>222222222222</v>
      </c>
      <c r="D5" s="716"/>
      <c r="E5" s="131"/>
      <c r="F5" s="131"/>
      <c r="G5" s="11"/>
      <c r="H5" s="11">
        <v>2</v>
      </c>
      <c r="I5" s="132" t="s">
        <v>571</v>
      </c>
      <c r="J5" s="132"/>
      <c r="K5" s="132">
        <f>'150.00'!K10</f>
        <v>2021</v>
      </c>
      <c r="M5" s="11"/>
      <c r="N5" s="11"/>
      <c r="O5" s="11"/>
    </row>
    <row r="6" spans="1:15" ht="15.75" thickBot="1" x14ac:dyDescent="0.3">
      <c r="A6" s="749" t="s">
        <v>608</v>
      </c>
      <c r="B6" s="750"/>
      <c r="C6" s="750"/>
      <c r="D6" s="750"/>
      <c r="E6" s="750"/>
      <c r="F6" s="750"/>
      <c r="G6" s="750"/>
      <c r="H6" s="750"/>
      <c r="I6" s="750"/>
      <c r="J6" s="750"/>
      <c r="K6" s="750"/>
      <c r="L6" s="750"/>
      <c r="M6" s="750"/>
      <c r="N6" s="750"/>
      <c r="O6" s="751"/>
    </row>
    <row r="7" spans="1:15" ht="63.75" customHeight="1" thickBot="1" x14ac:dyDescent="0.3">
      <c r="A7" s="143" t="s">
        <v>112</v>
      </c>
      <c r="B7" s="135" t="s">
        <v>161</v>
      </c>
      <c r="C7" s="143" t="s">
        <v>131</v>
      </c>
      <c r="D7" s="757" t="s">
        <v>596</v>
      </c>
      <c r="E7" s="758"/>
      <c r="F7" s="143" t="s">
        <v>547</v>
      </c>
      <c r="G7" s="154" t="s">
        <v>597</v>
      </c>
      <c r="H7" s="143" t="s">
        <v>133</v>
      </c>
      <c r="I7" s="154" t="s">
        <v>598</v>
      </c>
      <c r="J7" s="143" t="s">
        <v>134</v>
      </c>
      <c r="K7" s="154" t="s">
        <v>599</v>
      </c>
      <c r="L7" s="143" t="s">
        <v>135</v>
      </c>
      <c r="M7" s="154" t="s">
        <v>1035</v>
      </c>
      <c r="N7" s="143" t="s">
        <v>136</v>
      </c>
      <c r="O7" s="145" t="s">
        <v>1041</v>
      </c>
    </row>
    <row r="8" spans="1:15" ht="29.25" customHeight="1" thickBot="1" x14ac:dyDescent="0.3">
      <c r="A8" s="747" t="s">
        <v>545</v>
      </c>
      <c r="B8" s="748"/>
      <c r="C8" s="761" t="s">
        <v>549</v>
      </c>
      <c r="D8" s="762"/>
      <c r="E8" s="762"/>
      <c r="F8" s="762"/>
      <c r="G8" s="763"/>
      <c r="H8" s="151"/>
      <c r="I8" s="152"/>
      <c r="J8" s="151"/>
      <c r="K8" s="152"/>
      <c r="L8" s="153"/>
      <c r="M8" s="493">
        <f>SUM(M9:M17)</f>
        <v>0</v>
      </c>
      <c r="N8" s="151"/>
      <c r="O8" s="152"/>
    </row>
    <row r="9" spans="1:15" x14ac:dyDescent="0.25">
      <c r="A9" s="667"/>
      <c r="B9" s="667"/>
      <c r="C9" s="147"/>
      <c r="D9" s="148"/>
      <c r="E9" s="149"/>
      <c r="F9" s="148"/>
      <c r="G9" s="149"/>
      <c r="H9" s="148"/>
      <c r="I9" s="149"/>
      <c r="J9" s="148"/>
      <c r="K9" s="149"/>
      <c r="L9" s="148"/>
      <c r="M9" s="495"/>
      <c r="N9" s="148"/>
      <c r="O9" s="149"/>
    </row>
    <row r="10" spans="1:15" x14ac:dyDescent="0.25">
      <c r="A10" s="568"/>
      <c r="B10" s="568"/>
      <c r="C10" s="139"/>
      <c r="D10" s="128"/>
      <c r="E10" s="129"/>
      <c r="F10" s="128"/>
      <c r="G10" s="129"/>
      <c r="H10" s="128"/>
      <c r="I10" s="129"/>
      <c r="J10" s="128"/>
      <c r="K10" s="129"/>
      <c r="L10" s="128"/>
      <c r="M10" s="496"/>
      <c r="N10" s="128"/>
      <c r="O10" s="129"/>
    </row>
    <row r="11" spans="1:15" ht="15" customHeight="1" x14ac:dyDescent="0.25">
      <c r="A11" s="568"/>
      <c r="B11" s="568"/>
      <c r="C11" s="122"/>
      <c r="D11" s="140"/>
      <c r="E11" s="129"/>
      <c r="F11" s="140"/>
      <c r="G11" s="129"/>
      <c r="H11" s="140"/>
      <c r="I11" s="129"/>
      <c r="J11" s="140"/>
      <c r="K11" s="129"/>
      <c r="L11" s="140"/>
      <c r="M11" s="496"/>
      <c r="N11" s="140"/>
      <c r="O11" s="129"/>
    </row>
    <row r="12" spans="1:15" x14ac:dyDescent="0.25">
      <c r="A12" s="568"/>
      <c r="B12" s="568"/>
      <c r="C12" s="139"/>
      <c r="D12" s="128"/>
      <c r="E12" s="141"/>
      <c r="F12" s="128"/>
      <c r="G12" s="141"/>
      <c r="H12" s="128"/>
      <c r="I12" s="141"/>
      <c r="J12" s="128"/>
      <c r="K12" s="141"/>
      <c r="L12" s="128"/>
      <c r="M12" s="498"/>
      <c r="N12" s="128"/>
      <c r="O12" s="141"/>
    </row>
    <row r="13" spans="1:15" x14ac:dyDescent="0.25">
      <c r="A13" s="568"/>
      <c r="B13" s="568"/>
      <c r="C13" s="139"/>
      <c r="D13" s="128"/>
      <c r="E13" s="129"/>
      <c r="F13" s="128"/>
      <c r="G13" s="129"/>
      <c r="H13" s="128"/>
      <c r="I13" s="129"/>
      <c r="J13" s="128"/>
      <c r="K13" s="129"/>
      <c r="L13" s="128"/>
      <c r="M13" s="496"/>
      <c r="N13" s="128"/>
      <c r="O13" s="129"/>
    </row>
    <row r="14" spans="1:15" ht="14.25" customHeight="1" x14ac:dyDescent="0.25">
      <c r="A14" s="568"/>
      <c r="B14" s="568"/>
      <c r="C14" s="139"/>
      <c r="D14" s="128"/>
      <c r="E14" s="129"/>
      <c r="F14" s="128"/>
      <c r="G14" s="129"/>
      <c r="H14" s="128"/>
      <c r="I14" s="129"/>
      <c r="J14" s="128"/>
      <c r="K14" s="129"/>
      <c r="L14" s="128"/>
      <c r="M14" s="496"/>
      <c r="N14" s="128"/>
      <c r="O14" s="129"/>
    </row>
    <row r="15" spans="1:15" ht="14.25" customHeight="1" x14ac:dyDescent="0.25">
      <c r="A15" s="568"/>
      <c r="B15" s="568"/>
      <c r="C15" s="122"/>
      <c r="D15" s="128"/>
      <c r="E15" s="129"/>
      <c r="F15" s="128"/>
      <c r="G15" s="129"/>
      <c r="H15" s="128"/>
      <c r="I15" s="129"/>
      <c r="J15" s="128"/>
      <c r="K15" s="129"/>
      <c r="L15" s="128"/>
      <c r="M15" s="496"/>
      <c r="N15" s="128"/>
      <c r="O15" s="129"/>
    </row>
    <row r="16" spans="1:15" ht="14.25" customHeight="1" x14ac:dyDescent="0.25">
      <c r="A16" s="568"/>
      <c r="B16" s="568"/>
      <c r="C16" s="122"/>
      <c r="D16" s="128"/>
      <c r="E16" s="129"/>
      <c r="F16" s="128"/>
      <c r="G16" s="129"/>
      <c r="H16" s="128"/>
      <c r="I16" s="129"/>
      <c r="J16" s="128"/>
      <c r="K16" s="129"/>
      <c r="L16" s="128"/>
      <c r="M16" s="496"/>
      <c r="N16" s="128"/>
      <c r="O16" s="129"/>
    </row>
    <row r="17" spans="1:15" ht="14.25" customHeight="1" x14ac:dyDescent="0.25">
      <c r="A17" s="568"/>
      <c r="B17" s="568"/>
      <c r="C17" s="122"/>
      <c r="D17" s="140"/>
      <c r="E17" s="141"/>
      <c r="F17" s="140"/>
      <c r="G17" s="141"/>
      <c r="H17" s="140"/>
      <c r="I17" s="141"/>
      <c r="J17" s="140"/>
      <c r="K17" s="141"/>
      <c r="L17" s="140"/>
      <c r="M17" s="498"/>
      <c r="N17" s="140"/>
      <c r="O17" s="141"/>
    </row>
    <row r="19" spans="1:15" x14ac:dyDescent="0.25">
      <c r="J19" s="6" t="s">
        <v>14</v>
      </c>
      <c r="K19" s="6" t="s">
        <v>600</v>
      </c>
      <c r="L19" s="6" t="s">
        <v>1040</v>
      </c>
      <c r="M19" s="760" t="s">
        <v>1036</v>
      </c>
      <c r="N19" s="760"/>
      <c r="O19" s="760"/>
    </row>
    <row r="20" spans="1:15" ht="28.15" customHeight="1" x14ac:dyDescent="0.25">
      <c r="J20" s="6">
        <v>1</v>
      </c>
      <c r="K20" s="6" t="s">
        <v>601</v>
      </c>
      <c r="M20" s="760"/>
      <c r="N20" s="760"/>
      <c r="O20" s="760"/>
    </row>
    <row r="21" spans="1:15" ht="58.9" customHeight="1" x14ac:dyDescent="0.25">
      <c r="J21" s="6">
        <v>2</v>
      </c>
      <c r="K21" s="6" t="s">
        <v>602</v>
      </c>
      <c r="M21" s="760" t="s">
        <v>1038</v>
      </c>
      <c r="N21" s="760"/>
      <c r="O21" s="760"/>
    </row>
    <row r="22" spans="1:15" ht="70.150000000000006" customHeight="1" x14ac:dyDescent="0.25">
      <c r="J22" s="6">
        <v>3</v>
      </c>
      <c r="K22" s="6" t="s">
        <v>603</v>
      </c>
      <c r="M22" s="760" t="s">
        <v>1039</v>
      </c>
      <c r="N22" s="760"/>
      <c r="O22" s="760"/>
    </row>
    <row r="23" spans="1:15" x14ac:dyDescent="0.25">
      <c r="J23" s="6">
        <v>4</v>
      </c>
      <c r="K23" s="6" t="s">
        <v>349</v>
      </c>
      <c r="M23" s="760" t="s">
        <v>1037</v>
      </c>
      <c r="N23" s="760"/>
      <c r="O23" s="760"/>
    </row>
    <row r="24" spans="1:15" x14ac:dyDescent="0.25">
      <c r="J24" s="6">
        <v>5</v>
      </c>
      <c r="K24" s="6" t="s">
        <v>604</v>
      </c>
    </row>
    <row r="25" spans="1:15" x14ac:dyDescent="0.25">
      <c r="J25" s="6">
        <v>6</v>
      </c>
      <c r="K25" s="6" t="s">
        <v>605</v>
      </c>
    </row>
    <row r="26" spans="1:15" x14ac:dyDescent="0.25">
      <c r="J26" s="6">
        <v>7</v>
      </c>
      <c r="K26" s="6" t="s">
        <v>606</v>
      </c>
    </row>
  </sheetData>
  <mergeCells count="20">
    <mergeCell ref="C5:D5"/>
    <mergeCell ref="A6:O6"/>
    <mergeCell ref="A2:O2"/>
    <mergeCell ref="A3:O3"/>
    <mergeCell ref="D7:E7"/>
    <mergeCell ref="M23:O23"/>
    <mergeCell ref="A8:B8"/>
    <mergeCell ref="C8:G8"/>
    <mergeCell ref="M19:O20"/>
    <mergeCell ref="M21:O21"/>
    <mergeCell ref="M22:O22"/>
    <mergeCell ref="A15:B15"/>
    <mergeCell ref="A16:B16"/>
    <mergeCell ref="A17:B17"/>
    <mergeCell ref="A9:B9"/>
    <mergeCell ref="A10:B10"/>
    <mergeCell ref="A11:B11"/>
    <mergeCell ref="A12:B12"/>
    <mergeCell ref="A13:B13"/>
    <mergeCell ref="A14:B14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73"/>
  <sheetViews>
    <sheetView workbookViewId="0">
      <selection activeCell="B15" sqref="B15:J15"/>
    </sheetView>
  </sheetViews>
  <sheetFormatPr defaultColWidth="8.7109375" defaultRowHeight="15" x14ac:dyDescent="0.25"/>
  <cols>
    <col min="1" max="1" width="19" style="24" customWidth="1"/>
    <col min="2" max="6" width="8.7109375" style="24"/>
    <col min="7" max="7" width="13" style="24" customWidth="1"/>
    <col min="8" max="8" width="14.42578125" style="24" customWidth="1"/>
    <col min="9" max="10" width="12.7109375" style="24" customWidth="1"/>
    <col min="11" max="11" width="24.28515625" style="24" customWidth="1"/>
    <col min="12" max="16384" width="8.7109375" style="24"/>
  </cols>
  <sheetData>
    <row r="2" spans="1:11" x14ac:dyDescent="0.25">
      <c r="J2" s="39"/>
      <c r="K2" s="25" t="s">
        <v>611</v>
      </c>
    </row>
    <row r="3" spans="1:11" x14ac:dyDescent="0.25">
      <c r="B3" s="765" t="s">
        <v>53</v>
      </c>
      <c r="C3" s="765"/>
      <c r="D3" s="765"/>
      <c r="E3" s="765"/>
      <c r="F3" s="765"/>
      <c r="G3" s="765"/>
      <c r="H3" s="765"/>
    </row>
    <row r="4" spans="1:11" x14ac:dyDescent="0.25">
      <c r="A4" s="26"/>
      <c r="B4" s="775" t="s">
        <v>612</v>
      </c>
      <c r="C4" s="775"/>
      <c r="D4" s="775"/>
      <c r="E4" s="775"/>
      <c r="F4" s="775"/>
      <c r="G4" s="775"/>
      <c r="H4" s="775"/>
      <c r="I4" s="26"/>
      <c r="J4" s="26"/>
      <c r="K4" s="26"/>
    </row>
    <row r="5" spans="1:11" x14ac:dyDescent="0.25">
      <c r="A5" s="26"/>
      <c r="B5" s="767" t="s">
        <v>98</v>
      </c>
      <c r="C5" s="767"/>
      <c r="D5" s="767"/>
      <c r="E5" s="767"/>
      <c r="F5" s="767"/>
      <c r="G5" s="767"/>
      <c r="H5" s="767"/>
      <c r="I5" s="40"/>
      <c r="J5" s="40"/>
      <c r="K5" s="40"/>
    </row>
    <row r="6" spans="1:11" ht="15.75" thickBot="1" x14ac:dyDescent="0.3">
      <c r="A6" s="28"/>
      <c r="B6" s="26"/>
      <c r="C6" s="26"/>
      <c r="D6" s="26"/>
      <c r="E6" s="26"/>
      <c r="F6" s="26"/>
      <c r="G6" s="26"/>
      <c r="H6" s="26"/>
      <c r="I6" s="26"/>
      <c r="J6" s="26"/>
      <c r="K6" s="26"/>
    </row>
    <row r="7" spans="1:11" ht="15.75" thickBot="1" x14ac:dyDescent="0.3">
      <c r="A7" s="28">
        <v>1</v>
      </c>
      <c r="B7" s="26" t="s">
        <v>99</v>
      </c>
      <c r="C7" s="768">
        <f>'150.00'!C8:F8</f>
        <v>222222222222</v>
      </c>
      <c r="D7" s="769"/>
      <c r="E7" s="770"/>
      <c r="F7" s="26"/>
      <c r="G7" s="26"/>
      <c r="H7" s="26"/>
      <c r="I7" s="53"/>
      <c r="J7" s="53"/>
      <c r="K7" s="53"/>
    </row>
    <row r="8" spans="1:11" ht="15.75" thickBot="1" x14ac:dyDescent="0.3">
      <c r="A8" s="28">
        <v>2</v>
      </c>
      <c r="B8" s="26" t="s">
        <v>100</v>
      </c>
      <c r="C8" s="26"/>
      <c r="D8" s="26"/>
      <c r="E8" s="26"/>
      <c r="F8" s="26"/>
      <c r="G8" s="26"/>
      <c r="H8" s="26"/>
      <c r="I8" s="29">
        <f>'150.00'!K10</f>
        <v>2021</v>
      </c>
      <c r="J8" s="26"/>
      <c r="K8" s="26"/>
    </row>
    <row r="9" spans="1:11" x14ac:dyDescent="0.25">
      <c r="A9" s="26"/>
      <c r="B9" s="26"/>
      <c r="C9" s="26"/>
      <c r="D9" s="26"/>
      <c r="E9" s="26"/>
      <c r="F9" s="26"/>
      <c r="G9" s="26"/>
      <c r="H9" s="26"/>
      <c r="I9" s="26"/>
      <c r="J9" s="26"/>
      <c r="K9" s="26"/>
    </row>
    <row r="10" spans="1:11" x14ac:dyDescent="0.25">
      <c r="A10" s="26"/>
      <c r="B10" s="767" t="s">
        <v>628</v>
      </c>
      <c r="C10" s="767"/>
      <c r="D10" s="767"/>
      <c r="E10" s="767"/>
      <c r="F10" s="767"/>
      <c r="G10" s="767"/>
      <c r="H10" s="767"/>
      <c r="I10" s="40"/>
      <c r="J10" s="40"/>
      <c r="K10" s="40"/>
    </row>
    <row r="11" spans="1:11" ht="15.75" thickBot="1" x14ac:dyDescent="0.3"/>
    <row r="12" spans="1:11" ht="24.75" customHeight="1" x14ac:dyDescent="0.25">
      <c r="A12" s="49" t="s">
        <v>161</v>
      </c>
      <c r="B12" s="771" t="s">
        <v>153</v>
      </c>
      <c r="C12" s="771"/>
      <c r="D12" s="771"/>
      <c r="E12" s="771"/>
      <c r="F12" s="771"/>
      <c r="G12" s="771"/>
      <c r="H12" s="771"/>
      <c r="I12" s="771"/>
      <c r="J12" s="771"/>
      <c r="K12" s="50" t="s">
        <v>115</v>
      </c>
    </row>
    <row r="13" spans="1:11" ht="27" customHeight="1" x14ac:dyDescent="0.25">
      <c r="A13" s="41" t="s">
        <v>613</v>
      </c>
      <c r="B13" s="766" t="s">
        <v>54</v>
      </c>
      <c r="C13" s="766"/>
      <c r="D13" s="766"/>
      <c r="E13" s="766"/>
      <c r="F13" s="766"/>
      <c r="G13" s="766"/>
      <c r="H13" s="766"/>
      <c r="I13" s="766"/>
      <c r="J13" s="766"/>
      <c r="K13" s="499">
        <f>SUM(K14:K17)</f>
        <v>0</v>
      </c>
    </row>
    <row r="14" spans="1:11" x14ac:dyDescent="0.25">
      <c r="A14" s="42" t="s">
        <v>119</v>
      </c>
      <c r="B14" s="764" t="s">
        <v>55</v>
      </c>
      <c r="C14" s="764"/>
      <c r="D14" s="764"/>
      <c r="E14" s="764"/>
      <c r="F14" s="764"/>
      <c r="G14" s="764"/>
      <c r="H14" s="764"/>
      <c r="I14" s="764"/>
      <c r="J14" s="764"/>
      <c r="K14" s="435">
        <f>'150.05ФА  контракт'!K14+'150.05 ФА внеконтрактная'!K14</f>
        <v>0</v>
      </c>
    </row>
    <row r="15" spans="1:11" x14ac:dyDescent="0.25">
      <c r="A15" s="42" t="s">
        <v>120</v>
      </c>
      <c r="B15" s="764" t="s">
        <v>56</v>
      </c>
      <c r="C15" s="764"/>
      <c r="D15" s="764"/>
      <c r="E15" s="764"/>
      <c r="F15" s="764"/>
      <c r="G15" s="764"/>
      <c r="H15" s="764"/>
      <c r="I15" s="764"/>
      <c r="J15" s="764"/>
      <c r="K15" s="435">
        <f>'150.05ФА  контракт'!K15+'150.05 ФА внеконтрактная'!K15</f>
        <v>0</v>
      </c>
    </row>
    <row r="16" spans="1:11" x14ac:dyDescent="0.25">
      <c r="A16" s="42" t="s">
        <v>121</v>
      </c>
      <c r="B16" s="764" t="s">
        <v>57</v>
      </c>
      <c r="C16" s="764"/>
      <c r="D16" s="764"/>
      <c r="E16" s="764"/>
      <c r="F16" s="764"/>
      <c r="G16" s="764"/>
      <c r="H16" s="764"/>
      <c r="I16" s="764"/>
      <c r="J16" s="764"/>
      <c r="K16" s="435">
        <f>'150.05ФА  контракт'!K16+'150.05 ФА внеконтрактная'!K16</f>
        <v>0</v>
      </c>
    </row>
    <row r="17" spans="1:11" x14ac:dyDescent="0.25">
      <c r="A17" s="42" t="s">
        <v>122</v>
      </c>
      <c r="B17" s="764" t="s">
        <v>58</v>
      </c>
      <c r="C17" s="764"/>
      <c r="D17" s="764"/>
      <c r="E17" s="764"/>
      <c r="F17" s="764"/>
      <c r="G17" s="764"/>
      <c r="H17" s="764"/>
      <c r="I17" s="764"/>
      <c r="J17" s="764"/>
      <c r="K17" s="435">
        <f>'150.05ФА  контракт'!K17+'150.05 ФА внеконтрактная'!K17</f>
        <v>0</v>
      </c>
    </row>
    <row r="18" spans="1:11" ht="25.5" customHeight="1" x14ac:dyDescent="0.25">
      <c r="A18" s="41" t="s">
        <v>622</v>
      </c>
      <c r="B18" s="766" t="s">
        <v>59</v>
      </c>
      <c r="C18" s="766"/>
      <c r="D18" s="766"/>
      <c r="E18" s="766"/>
      <c r="F18" s="766"/>
      <c r="G18" s="766"/>
      <c r="H18" s="766"/>
      <c r="I18" s="766"/>
      <c r="J18" s="766"/>
      <c r="K18" s="499">
        <f>SUM(K19:K22)</f>
        <v>0</v>
      </c>
    </row>
    <row r="19" spans="1:11" x14ac:dyDescent="0.25">
      <c r="A19" s="42" t="s">
        <v>119</v>
      </c>
      <c r="B19" s="764" t="s">
        <v>55</v>
      </c>
      <c r="C19" s="764"/>
      <c r="D19" s="764"/>
      <c r="E19" s="764"/>
      <c r="F19" s="764"/>
      <c r="G19" s="764"/>
      <c r="H19" s="764"/>
      <c r="I19" s="764"/>
      <c r="J19" s="764"/>
      <c r="K19" s="435">
        <f>'150.05ФА  контракт'!K19+'150.05 ФА внеконтрактная'!K19</f>
        <v>0</v>
      </c>
    </row>
    <row r="20" spans="1:11" x14ac:dyDescent="0.25">
      <c r="A20" s="42" t="s">
        <v>120</v>
      </c>
      <c r="B20" s="764" t="s">
        <v>56</v>
      </c>
      <c r="C20" s="764"/>
      <c r="D20" s="764"/>
      <c r="E20" s="764"/>
      <c r="F20" s="764"/>
      <c r="G20" s="764"/>
      <c r="H20" s="764"/>
      <c r="I20" s="764"/>
      <c r="J20" s="764"/>
      <c r="K20" s="435">
        <f>'150.05ФА  контракт'!K20+'150.05 ФА внеконтрактная'!K20</f>
        <v>0</v>
      </c>
    </row>
    <row r="21" spans="1:11" x14ac:dyDescent="0.25">
      <c r="A21" s="42" t="s">
        <v>121</v>
      </c>
      <c r="B21" s="764" t="s">
        <v>57</v>
      </c>
      <c r="C21" s="764"/>
      <c r="D21" s="764"/>
      <c r="E21" s="764"/>
      <c r="F21" s="764"/>
      <c r="G21" s="764"/>
      <c r="H21" s="764"/>
      <c r="I21" s="764"/>
      <c r="J21" s="764"/>
      <c r="K21" s="435">
        <f>'150.05ФА  контракт'!K21+'150.05 ФА внеконтрактная'!K21</f>
        <v>0</v>
      </c>
    </row>
    <row r="22" spans="1:11" x14ac:dyDescent="0.25">
      <c r="A22" s="42" t="s">
        <v>122</v>
      </c>
      <c r="B22" s="764" t="s">
        <v>58</v>
      </c>
      <c r="C22" s="764"/>
      <c r="D22" s="764"/>
      <c r="E22" s="764"/>
      <c r="F22" s="764"/>
      <c r="G22" s="764"/>
      <c r="H22" s="764"/>
      <c r="I22" s="764"/>
      <c r="J22" s="764"/>
      <c r="K22" s="435">
        <f>'150.05ФА  контракт'!K22+'150.05 ФА внеконтрактная'!K22</f>
        <v>0</v>
      </c>
    </row>
    <row r="23" spans="1:11" ht="25.5" customHeight="1" x14ac:dyDescent="0.25">
      <c r="A23" s="41" t="s">
        <v>623</v>
      </c>
      <c r="B23" s="766" t="s">
        <v>60</v>
      </c>
      <c r="C23" s="766"/>
      <c r="D23" s="766"/>
      <c r="E23" s="766"/>
      <c r="F23" s="766"/>
      <c r="G23" s="766"/>
      <c r="H23" s="766"/>
      <c r="I23" s="766"/>
      <c r="J23" s="766"/>
      <c r="K23" s="499">
        <f>SUM(K24:K27)</f>
        <v>0</v>
      </c>
    </row>
    <row r="24" spans="1:11" x14ac:dyDescent="0.25">
      <c r="A24" s="42" t="s">
        <v>119</v>
      </c>
      <c r="B24" s="764" t="s">
        <v>55</v>
      </c>
      <c r="C24" s="764"/>
      <c r="D24" s="764"/>
      <c r="E24" s="764"/>
      <c r="F24" s="764"/>
      <c r="G24" s="764"/>
      <c r="H24" s="764"/>
      <c r="I24" s="764"/>
      <c r="J24" s="764"/>
      <c r="K24" s="435">
        <f>'150.05ФА  контракт'!K24+'150.05 ФА внеконтрактная'!K24</f>
        <v>0</v>
      </c>
    </row>
    <row r="25" spans="1:11" x14ac:dyDescent="0.25">
      <c r="A25" s="42" t="s">
        <v>120</v>
      </c>
      <c r="B25" s="764" t="s">
        <v>56</v>
      </c>
      <c r="C25" s="764"/>
      <c r="D25" s="764"/>
      <c r="E25" s="764"/>
      <c r="F25" s="764"/>
      <c r="G25" s="764"/>
      <c r="H25" s="764"/>
      <c r="I25" s="764"/>
      <c r="J25" s="764"/>
      <c r="K25" s="435">
        <f>'150.05ФА  контракт'!K25+'150.05 ФА внеконтрактная'!K25</f>
        <v>0</v>
      </c>
    </row>
    <row r="26" spans="1:11" x14ac:dyDescent="0.25">
      <c r="A26" s="42" t="s">
        <v>121</v>
      </c>
      <c r="B26" s="764" t="s">
        <v>57</v>
      </c>
      <c r="C26" s="764"/>
      <c r="D26" s="764"/>
      <c r="E26" s="764"/>
      <c r="F26" s="764"/>
      <c r="G26" s="764"/>
      <c r="H26" s="764"/>
      <c r="I26" s="764"/>
      <c r="J26" s="764"/>
      <c r="K26" s="435">
        <f>'150.05ФА  контракт'!K26+'150.05 ФА внеконтрактная'!K26</f>
        <v>0</v>
      </c>
    </row>
    <row r="27" spans="1:11" x14ac:dyDescent="0.25">
      <c r="A27" s="42" t="s">
        <v>122</v>
      </c>
      <c r="B27" s="764" t="s">
        <v>58</v>
      </c>
      <c r="C27" s="764"/>
      <c r="D27" s="764"/>
      <c r="E27" s="764"/>
      <c r="F27" s="764"/>
      <c r="G27" s="764"/>
      <c r="H27" s="764"/>
      <c r="I27" s="764"/>
      <c r="J27" s="764"/>
      <c r="K27" s="435">
        <f>'150.05ФА  контракт'!K27+'150.05 ФА внеконтрактная'!K27</f>
        <v>0</v>
      </c>
    </row>
    <row r="28" spans="1:11" ht="28.5" customHeight="1" x14ac:dyDescent="0.25">
      <c r="A28" s="41" t="s">
        <v>625</v>
      </c>
      <c r="B28" s="772" t="s">
        <v>624</v>
      </c>
      <c r="C28" s="772"/>
      <c r="D28" s="772"/>
      <c r="E28" s="772"/>
      <c r="F28" s="772"/>
      <c r="G28" s="772"/>
      <c r="H28" s="772"/>
      <c r="I28" s="772"/>
      <c r="J28" s="772"/>
      <c r="K28" s="499">
        <f>SUM(K29:K32)</f>
        <v>0</v>
      </c>
    </row>
    <row r="29" spans="1:11" x14ac:dyDescent="0.25">
      <c r="A29" s="42" t="s">
        <v>119</v>
      </c>
      <c r="B29" s="764" t="s">
        <v>55</v>
      </c>
      <c r="C29" s="764"/>
      <c r="D29" s="764"/>
      <c r="E29" s="764"/>
      <c r="F29" s="764"/>
      <c r="G29" s="764"/>
      <c r="H29" s="764"/>
      <c r="I29" s="764"/>
      <c r="J29" s="764"/>
      <c r="K29" s="435">
        <f>'150.05ФА  контракт'!K29+'150.05 ФА внеконтрактная'!K29</f>
        <v>0</v>
      </c>
    </row>
    <row r="30" spans="1:11" x14ac:dyDescent="0.25">
      <c r="A30" s="42" t="s">
        <v>120</v>
      </c>
      <c r="B30" s="764" t="s">
        <v>56</v>
      </c>
      <c r="C30" s="764"/>
      <c r="D30" s="764"/>
      <c r="E30" s="764"/>
      <c r="F30" s="764"/>
      <c r="G30" s="764"/>
      <c r="H30" s="764"/>
      <c r="I30" s="764"/>
      <c r="J30" s="764"/>
      <c r="K30" s="435">
        <f>'150.05ФА  контракт'!K30+'150.05 ФА внеконтрактная'!K30</f>
        <v>0</v>
      </c>
    </row>
    <row r="31" spans="1:11" x14ac:dyDescent="0.25">
      <c r="A31" s="42" t="s">
        <v>121</v>
      </c>
      <c r="B31" s="764" t="s">
        <v>57</v>
      </c>
      <c r="C31" s="764"/>
      <c r="D31" s="764"/>
      <c r="E31" s="764"/>
      <c r="F31" s="764"/>
      <c r="G31" s="764"/>
      <c r="H31" s="764"/>
      <c r="I31" s="764"/>
      <c r="J31" s="764"/>
      <c r="K31" s="435">
        <f>'150.05ФА  контракт'!K31+'150.05 ФА внеконтрактная'!K31</f>
        <v>0</v>
      </c>
    </row>
    <row r="32" spans="1:11" x14ac:dyDescent="0.25">
      <c r="A32" s="42" t="s">
        <v>122</v>
      </c>
      <c r="B32" s="764" t="s">
        <v>58</v>
      </c>
      <c r="C32" s="764"/>
      <c r="D32" s="764"/>
      <c r="E32" s="764"/>
      <c r="F32" s="764"/>
      <c r="G32" s="764"/>
      <c r="H32" s="764"/>
      <c r="I32" s="764"/>
      <c r="J32" s="764"/>
      <c r="K32" s="435">
        <f>'150.05ФА  контракт'!K32+'150.05 ФА внеконтрактная'!K32</f>
        <v>0</v>
      </c>
    </row>
    <row r="33" spans="1:11" ht="24.75" customHeight="1" x14ac:dyDescent="0.25">
      <c r="A33" s="41" t="s">
        <v>626</v>
      </c>
      <c r="B33" s="766" t="s">
        <v>93</v>
      </c>
      <c r="C33" s="766"/>
      <c r="D33" s="766"/>
      <c r="E33" s="766"/>
      <c r="F33" s="766"/>
      <c r="G33" s="766"/>
      <c r="H33" s="766"/>
      <c r="I33" s="766"/>
      <c r="J33" s="766"/>
      <c r="K33" s="499">
        <f>SUM(K34:K37)</f>
        <v>0</v>
      </c>
    </row>
    <row r="34" spans="1:11" x14ac:dyDescent="0.25">
      <c r="A34" s="42" t="s">
        <v>119</v>
      </c>
      <c r="B34" s="764" t="s">
        <v>97</v>
      </c>
      <c r="C34" s="764"/>
      <c r="D34" s="764"/>
      <c r="E34" s="764"/>
      <c r="F34" s="764"/>
      <c r="G34" s="764"/>
      <c r="H34" s="764"/>
      <c r="I34" s="764"/>
      <c r="J34" s="764"/>
      <c r="K34" s="435">
        <f>K14+K19-K24+K29</f>
        <v>0</v>
      </c>
    </row>
    <row r="35" spans="1:11" x14ac:dyDescent="0.25">
      <c r="A35" s="42" t="s">
        <v>120</v>
      </c>
      <c r="B35" s="764" t="s">
        <v>56</v>
      </c>
      <c r="C35" s="764"/>
      <c r="D35" s="764"/>
      <c r="E35" s="764"/>
      <c r="F35" s="764"/>
      <c r="G35" s="764"/>
      <c r="H35" s="764"/>
      <c r="I35" s="764"/>
      <c r="J35" s="764"/>
      <c r="K35" s="435">
        <f>K15+K20-K25+K30</f>
        <v>0</v>
      </c>
    </row>
    <row r="36" spans="1:11" x14ac:dyDescent="0.25">
      <c r="A36" s="42" t="s">
        <v>121</v>
      </c>
      <c r="B36" s="764" t="s">
        <v>57</v>
      </c>
      <c r="C36" s="764"/>
      <c r="D36" s="764"/>
      <c r="E36" s="764"/>
      <c r="F36" s="764"/>
      <c r="G36" s="764"/>
      <c r="H36" s="764"/>
      <c r="I36" s="764"/>
      <c r="J36" s="764"/>
      <c r="K36" s="435">
        <f>K16+K21-K26+K31</f>
        <v>0</v>
      </c>
    </row>
    <row r="37" spans="1:11" x14ac:dyDescent="0.25">
      <c r="A37" s="42" t="s">
        <v>122</v>
      </c>
      <c r="B37" s="764" t="s">
        <v>58</v>
      </c>
      <c r="C37" s="764"/>
      <c r="D37" s="764"/>
      <c r="E37" s="764"/>
      <c r="F37" s="764"/>
      <c r="G37" s="764"/>
      <c r="H37" s="764"/>
      <c r="I37" s="764"/>
      <c r="J37" s="764"/>
      <c r="K37" s="435">
        <f>K17+K22-K27+K32</f>
        <v>0</v>
      </c>
    </row>
    <row r="38" spans="1:11" ht="25.5" customHeight="1" x14ac:dyDescent="0.25">
      <c r="A38" s="41" t="s">
        <v>614</v>
      </c>
      <c r="B38" s="766" t="s">
        <v>94</v>
      </c>
      <c r="C38" s="766"/>
      <c r="D38" s="766"/>
      <c r="E38" s="766"/>
      <c r="F38" s="766"/>
      <c r="G38" s="766"/>
      <c r="H38" s="766"/>
      <c r="I38" s="77" t="s">
        <v>35</v>
      </c>
      <c r="J38" s="77" t="s">
        <v>36</v>
      </c>
      <c r="K38" s="499">
        <f>SUM(K39:K42)</f>
        <v>0</v>
      </c>
    </row>
    <row r="39" spans="1:11" x14ac:dyDescent="0.25">
      <c r="A39" s="42" t="s">
        <v>119</v>
      </c>
      <c r="B39" s="764" t="s">
        <v>55</v>
      </c>
      <c r="C39" s="764"/>
      <c r="D39" s="764"/>
      <c r="E39" s="764"/>
      <c r="F39" s="764"/>
      <c r="G39" s="764"/>
      <c r="H39" s="764"/>
      <c r="I39" s="78">
        <v>0.1</v>
      </c>
      <c r="J39" s="78">
        <v>0.1</v>
      </c>
      <c r="K39" s="435">
        <f>'150.05ФА  контракт'!K39+'150.05 ФА внеконтрактная'!K39</f>
        <v>0</v>
      </c>
    </row>
    <row r="40" spans="1:11" x14ac:dyDescent="0.25">
      <c r="A40" s="42" t="s">
        <v>120</v>
      </c>
      <c r="B40" s="764" t="s">
        <v>56</v>
      </c>
      <c r="C40" s="764"/>
      <c r="D40" s="764"/>
      <c r="E40" s="764"/>
      <c r="F40" s="764"/>
      <c r="G40" s="764"/>
      <c r="H40" s="764"/>
      <c r="I40" s="78">
        <v>0.25</v>
      </c>
      <c r="J40" s="78">
        <v>0.25</v>
      </c>
      <c r="K40" s="435">
        <f>'150.05ФА  контракт'!K40+'150.05 ФА внеконтрактная'!K40</f>
        <v>0</v>
      </c>
    </row>
    <row r="41" spans="1:11" x14ac:dyDescent="0.25">
      <c r="A41" s="42" t="s">
        <v>121</v>
      </c>
      <c r="B41" s="764" t="s">
        <v>57</v>
      </c>
      <c r="C41" s="764"/>
      <c r="D41" s="764"/>
      <c r="E41" s="764"/>
      <c r="F41" s="764"/>
      <c r="G41" s="764"/>
      <c r="H41" s="764"/>
      <c r="I41" s="78">
        <v>0.4</v>
      </c>
      <c r="J41" s="78">
        <v>0.4</v>
      </c>
      <c r="K41" s="435">
        <f>'150.05ФА  контракт'!K41+'150.05 ФА внеконтрактная'!K41</f>
        <v>0</v>
      </c>
    </row>
    <row r="42" spans="1:11" x14ac:dyDescent="0.25">
      <c r="A42" s="42" t="s">
        <v>122</v>
      </c>
      <c r="B42" s="764" t="s">
        <v>58</v>
      </c>
      <c r="C42" s="764"/>
      <c r="D42" s="764"/>
      <c r="E42" s="764"/>
      <c r="F42" s="764"/>
      <c r="G42" s="764"/>
      <c r="H42" s="764"/>
      <c r="I42" s="78">
        <v>0.15</v>
      </c>
      <c r="J42" s="78">
        <v>0.15</v>
      </c>
      <c r="K42" s="435">
        <f>'150.05ФА  контракт'!K42+'150.05 ФА внеконтрактная'!K42</f>
        <v>0</v>
      </c>
    </row>
    <row r="43" spans="1:11" x14ac:dyDescent="0.25">
      <c r="A43" s="79" t="s">
        <v>615</v>
      </c>
      <c r="B43" s="80" t="s">
        <v>37</v>
      </c>
      <c r="C43" s="81"/>
      <c r="D43" s="81"/>
      <c r="E43" s="81"/>
      <c r="F43" s="81"/>
      <c r="G43" s="81"/>
      <c r="H43" s="81"/>
      <c r="I43" s="82"/>
      <c r="J43" s="76"/>
      <c r="K43" s="500">
        <f>SUM(K44:K47)</f>
        <v>0</v>
      </c>
    </row>
    <row r="44" spans="1:11" x14ac:dyDescent="0.25">
      <c r="A44" s="83" t="s">
        <v>119</v>
      </c>
      <c r="B44" s="764" t="s">
        <v>55</v>
      </c>
      <c r="C44" s="764"/>
      <c r="D44" s="764"/>
      <c r="E44" s="764"/>
      <c r="F44" s="764"/>
      <c r="G44" s="764"/>
      <c r="H44" s="764"/>
      <c r="I44" s="764"/>
      <c r="J44" s="84">
        <v>0.2</v>
      </c>
      <c r="K44" s="435">
        <f>'150.05ФА  контракт'!K44+'150.05 ФА внеконтрактная'!K44</f>
        <v>0</v>
      </c>
    </row>
    <row r="45" spans="1:11" x14ac:dyDescent="0.25">
      <c r="A45" s="83" t="s">
        <v>120</v>
      </c>
      <c r="B45" s="764" t="s">
        <v>56</v>
      </c>
      <c r="C45" s="764"/>
      <c r="D45" s="764"/>
      <c r="E45" s="764"/>
      <c r="F45" s="764"/>
      <c r="G45" s="764"/>
      <c r="H45" s="764"/>
      <c r="I45" s="764"/>
      <c r="J45" s="84">
        <v>0.5</v>
      </c>
      <c r="K45" s="435">
        <f>'150.05ФА  контракт'!K45+'150.05 ФА внеконтрактная'!K45</f>
        <v>0</v>
      </c>
    </row>
    <row r="46" spans="1:11" x14ac:dyDescent="0.25">
      <c r="A46" s="83" t="s">
        <v>121</v>
      </c>
      <c r="B46" s="764" t="s">
        <v>57</v>
      </c>
      <c r="C46" s="764"/>
      <c r="D46" s="764"/>
      <c r="E46" s="764"/>
      <c r="F46" s="764"/>
      <c r="G46" s="764"/>
      <c r="H46" s="764"/>
      <c r="I46" s="764"/>
      <c r="J46" s="84">
        <v>0.8</v>
      </c>
      <c r="K46" s="435">
        <f>'150.05ФА  контракт'!K46+'150.05 ФА внеконтрактная'!K46</f>
        <v>0</v>
      </c>
    </row>
    <row r="47" spans="1:11" x14ac:dyDescent="0.25">
      <c r="A47" s="83" t="s">
        <v>122</v>
      </c>
      <c r="B47" s="764" t="s">
        <v>58</v>
      </c>
      <c r="C47" s="764"/>
      <c r="D47" s="764"/>
      <c r="E47" s="764"/>
      <c r="F47" s="764"/>
      <c r="G47" s="764"/>
      <c r="H47" s="764"/>
      <c r="I47" s="764"/>
      <c r="J47" s="84">
        <v>0.3</v>
      </c>
      <c r="K47" s="435">
        <f>'150.05ФА  контракт'!K47+'150.05 ФА внеконтрактная'!K47</f>
        <v>0</v>
      </c>
    </row>
    <row r="48" spans="1:11" ht="24.75" customHeight="1" x14ac:dyDescent="0.25">
      <c r="A48" s="41" t="s">
        <v>616</v>
      </c>
      <c r="B48" s="773" t="s">
        <v>61</v>
      </c>
      <c r="C48" s="773"/>
      <c r="D48" s="773"/>
      <c r="E48" s="773"/>
      <c r="F48" s="773"/>
      <c r="G48" s="773"/>
      <c r="H48" s="773"/>
      <c r="I48" s="773"/>
      <c r="J48" s="773"/>
      <c r="K48" s="499">
        <f>SUM(K49:K52)</f>
        <v>0</v>
      </c>
    </row>
    <row r="49" spans="1:11" x14ac:dyDescent="0.25">
      <c r="A49" s="42" t="s">
        <v>119</v>
      </c>
      <c r="B49" s="764" t="s">
        <v>97</v>
      </c>
      <c r="C49" s="764"/>
      <c r="D49" s="764"/>
      <c r="E49" s="764"/>
      <c r="F49" s="764"/>
      <c r="G49" s="764"/>
      <c r="H49" s="764"/>
      <c r="I49" s="764"/>
      <c r="J49" s="764"/>
      <c r="K49" s="435">
        <f>'150.05ФА  контракт'!K49+'150.05 ФА внеконтрактная'!K49</f>
        <v>0</v>
      </c>
    </row>
    <row r="50" spans="1:11" x14ac:dyDescent="0.25">
      <c r="A50" s="42" t="s">
        <v>120</v>
      </c>
      <c r="B50" s="764" t="s">
        <v>56</v>
      </c>
      <c r="C50" s="764"/>
      <c r="D50" s="764"/>
      <c r="E50" s="764"/>
      <c r="F50" s="764"/>
      <c r="G50" s="764"/>
      <c r="H50" s="764"/>
      <c r="I50" s="764"/>
      <c r="J50" s="764"/>
      <c r="K50" s="435">
        <f>'150.05ФА  контракт'!K50+'150.05 ФА внеконтрактная'!K50</f>
        <v>0</v>
      </c>
    </row>
    <row r="51" spans="1:11" x14ac:dyDescent="0.25">
      <c r="A51" s="42" t="s">
        <v>121</v>
      </c>
      <c r="B51" s="764" t="s">
        <v>57</v>
      </c>
      <c r="C51" s="764"/>
      <c r="D51" s="764"/>
      <c r="E51" s="764"/>
      <c r="F51" s="764"/>
      <c r="G51" s="764"/>
      <c r="H51" s="764"/>
      <c r="I51" s="764"/>
      <c r="J51" s="764"/>
      <c r="K51" s="435">
        <f>'150.05ФА  контракт'!K51+'150.05 ФА внеконтрактная'!K51</f>
        <v>0</v>
      </c>
    </row>
    <row r="52" spans="1:11" x14ac:dyDescent="0.25">
      <c r="A52" s="42" t="s">
        <v>122</v>
      </c>
      <c r="B52" s="764" t="s">
        <v>58</v>
      </c>
      <c r="C52" s="764"/>
      <c r="D52" s="764"/>
      <c r="E52" s="764"/>
      <c r="F52" s="764"/>
      <c r="G52" s="764"/>
      <c r="H52" s="764"/>
      <c r="I52" s="764"/>
      <c r="J52" s="764"/>
      <c r="K52" s="435">
        <f>'150.05ФА  контракт'!K52+'150.05 ФА внеконтрактная'!K52</f>
        <v>0</v>
      </c>
    </row>
    <row r="53" spans="1:11" ht="27" customHeight="1" x14ac:dyDescent="0.25">
      <c r="A53" s="41" t="s">
        <v>617</v>
      </c>
      <c r="B53" s="772" t="s">
        <v>95</v>
      </c>
      <c r="C53" s="772"/>
      <c r="D53" s="772"/>
      <c r="E53" s="772"/>
      <c r="F53" s="772"/>
      <c r="G53" s="772"/>
      <c r="H53" s="772"/>
      <c r="I53" s="772"/>
      <c r="J53" s="772"/>
      <c r="K53" s="499">
        <f>SUM(K54:K57)</f>
        <v>0</v>
      </c>
    </row>
    <row r="54" spans="1:11" x14ac:dyDescent="0.25">
      <c r="A54" s="42" t="s">
        <v>119</v>
      </c>
      <c r="B54" s="764" t="s">
        <v>55</v>
      </c>
      <c r="C54" s="764"/>
      <c r="D54" s="764"/>
      <c r="E54" s="764"/>
      <c r="F54" s="764"/>
      <c r="G54" s="764"/>
      <c r="H54" s="764"/>
      <c r="I54" s="764"/>
      <c r="J54" s="764"/>
      <c r="K54" s="435">
        <f>'150.05ФА  контракт'!K54+'150.05 ФА внеконтрактная'!K54</f>
        <v>0</v>
      </c>
    </row>
    <row r="55" spans="1:11" x14ac:dyDescent="0.25">
      <c r="A55" s="42" t="s">
        <v>120</v>
      </c>
      <c r="B55" s="764" t="s">
        <v>56</v>
      </c>
      <c r="C55" s="764"/>
      <c r="D55" s="764"/>
      <c r="E55" s="764"/>
      <c r="F55" s="764"/>
      <c r="G55" s="764"/>
      <c r="H55" s="764"/>
      <c r="I55" s="764"/>
      <c r="J55" s="764"/>
      <c r="K55" s="435">
        <f>'150.05ФА  контракт'!K55+'150.05 ФА внеконтрактная'!K55</f>
        <v>0</v>
      </c>
    </row>
    <row r="56" spans="1:11" x14ac:dyDescent="0.25">
      <c r="A56" s="42" t="s">
        <v>121</v>
      </c>
      <c r="B56" s="764" t="s">
        <v>57</v>
      </c>
      <c r="C56" s="764"/>
      <c r="D56" s="764"/>
      <c r="E56" s="764"/>
      <c r="F56" s="764"/>
      <c r="G56" s="764"/>
      <c r="H56" s="764"/>
      <c r="I56" s="764"/>
      <c r="J56" s="764"/>
      <c r="K56" s="435">
        <f>'150.05ФА  контракт'!K56+'150.05 ФА внеконтрактная'!K56</f>
        <v>0</v>
      </c>
    </row>
    <row r="57" spans="1:11" x14ac:dyDescent="0.25">
      <c r="A57" s="42" t="s">
        <v>122</v>
      </c>
      <c r="B57" s="764" t="s">
        <v>58</v>
      </c>
      <c r="C57" s="764"/>
      <c r="D57" s="764"/>
      <c r="E57" s="764"/>
      <c r="F57" s="764"/>
      <c r="G57" s="764"/>
      <c r="H57" s="764"/>
      <c r="I57" s="764"/>
      <c r="J57" s="764"/>
      <c r="K57" s="435">
        <f>'150.05ФА  контракт'!K57+'150.05 ФА внеконтрактная'!K57</f>
        <v>0</v>
      </c>
    </row>
    <row r="58" spans="1:11" ht="24.75" customHeight="1" x14ac:dyDescent="0.25">
      <c r="A58" s="41" t="s">
        <v>618</v>
      </c>
      <c r="B58" s="772" t="s">
        <v>62</v>
      </c>
      <c r="C58" s="772"/>
      <c r="D58" s="772"/>
      <c r="E58" s="772"/>
      <c r="F58" s="772"/>
      <c r="G58" s="772"/>
      <c r="H58" s="772"/>
      <c r="I58" s="772"/>
      <c r="J58" s="772"/>
      <c r="K58" s="499">
        <f>SUM(K59:K62)</f>
        <v>0</v>
      </c>
    </row>
    <row r="59" spans="1:11" x14ac:dyDescent="0.25">
      <c r="A59" s="42" t="s">
        <v>119</v>
      </c>
      <c r="B59" s="764" t="s">
        <v>55</v>
      </c>
      <c r="C59" s="764"/>
      <c r="D59" s="764"/>
      <c r="E59" s="764"/>
      <c r="F59" s="764"/>
      <c r="G59" s="764"/>
      <c r="H59" s="764"/>
      <c r="I59" s="764"/>
      <c r="J59" s="764"/>
      <c r="K59" s="435">
        <f>'150.05ФА  контракт'!K59+'150.05 ФА внеконтрактная'!K59</f>
        <v>0</v>
      </c>
    </row>
    <row r="60" spans="1:11" x14ac:dyDescent="0.25">
      <c r="A60" s="42" t="s">
        <v>120</v>
      </c>
      <c r="B60" s="764" t="s">
        <v>56</v>
      </c>
      <c r="C60" s="764"/>
      <c r="D60" s="764"/>
      <c r="E60" s="764"/>
      <c r="F60" s="764"/>
      <c r="G60" s="764"/>
      <c r="H60" s="764"/>
      <c r="I60" s="764"/>
      <c r="J60" s="764"/>
      <c r="K60" s="435">
        <f>'150.05ФА  контракт'!K60+'150.05 ФА внеконтрактная'!K60</f>
        <v>0</v>
      </c>
    </row>
    <row r="61" spans="1:11" x14ac:dyDescent="0.25">
      <c r="A61" s="42" t="s">
        <v>121</v>
      </c>
      <c r="B61" s="764" t="s">
        <v>57</v>
      </c>
      <c r="C61" s="764"/>
      <c r="D61" s="764"/>
      <c r="E61" s="764"/>
      <c r="F61" s="764"/>
      <c r="G61" s="764"/>
      <c r="H61" s="764"/>
      <c r="I61" s="764"/>
      <c r="J61" s="764"/>
      <c r="K61" s="435">
        <f>'150.05ФА  контракт'!K61+'150.05 ФА внеконтрактная'!K61</f>
        <v>0</v>
      </c>
    </row>
    <row r="62" spans="1:11" x14ac:dyDescent="0.25">
      <c r="A62" s="42" t="s">
        <v>122</v>
      </c>
      <c r="B62" s="764" t="s">
        <v>58</v>
      </c>
      <c r="C62" s="764"/>
      <c r="D62" s="764"/>
      <c r="E62" s="764"/>
      <c r="F62" s="764"/>
      <c r="G62" s="764"/>
      <c r="H62" s="764"/>
      <c r="I62" s="764"/>
      <c r="J62" s="764"/>
      <c r="K62" s="435">
        <f>'150.05ФА  контракт'!K62+'150.05 ФА внеконтрактная'!K62</f>
        <v>0</v>
      </c>
    </row>
    <row r="63" spans="1:11" ht="24.75" customHeight="1" x14ac:dyDescent="0.25">
      <c r="A63" s="41" t="s">
        <v>619</v>
      </c>
      <c r="B63" s="766" t="s">
        <v>627</v>
      </c>
      <c r="C63" s="766"/>
      <c r="D63" s="766"/>
      <c r="E63" s="766"/>
      <c r="F63" s="766"/>
      <c r="G63" s="766"/>
      <c r="H63" s="766"/>
      <c r="I63" s="766"/>
      <c r="J63" s="766"/>
      <c r="K63" s="501">
        <f>SUM(K64:K67)</f>
        <v>0</v>
      </c>
    </row>
    <row r="64" spans="1:11" x14ac:dyDescent="0.25">
      <c r="A64" s="42" t="s">
        <v>119</v>
      </c>
      <c r="B64" s="777" t="s">
        <v>38</v>
      </c>
      <c r="C64" s="777"/>
      <c r="D64" s="777"/>
      <c r="E64" s="777"/>
      <c r="F64" s="777"/>
      <c r="G64" s="777"/>
      <c r="H64" s="777"/>
      <c r="I64" s="777"/>
      <c r="J64" s="777"/>
      <c r="K64" s="502">
        <f>K39+K44+K54+K59</f>
        <v>0</v>
      </c>
    </row>
    <row r="65" spans="1:11" x14ac:dyDescent="0.25">
      <c r="A65" s="42" t="s">
        <v>120</v>
      </c>
      <c r="B65" s="764" t="s">
        <v>39</v>
      </c>
      <c r="C65" s="764"/>
      <c r="D65" s="764"/>
      <c r="E65" s="764"/>
      <c r="F65" s="764"/>
      <c r="G65" s="764"/>
      <c r="H65" s="764"/>
      <c r="I65" s="764"/>
      <c r="J65" s="764"/>
      <c r="K65" s="502">
        <f>K40+K45+K50+K55+K60</f>
        <v>0</v>
      </c>
    </row>
    <row r="66" spans="1:11" x14ac:dyDescent="0.25">
      <c r="A66" s="42" t="s">
        <v>121</v>
      </c>
      <c r="B66" s="764" t="s">
        <v>40</v>
      </c>
      <c r="C66" s="764"/>
      <c r="D66" s="764"/>
      <c r="E66" s="764"/>
      <c r="F66" s="764"/>
      <c r="G66" s="764"/>
      <c r="H66" s="764"/>
      <c r="I66" s="764"/>
      <c r="J66" s="764"/>
      <c r="K66" s="502">
        <f>K41+K46+K51+K56+K61</f>
        <v>0</v>
      </c>
    </row>
    <row r="67" spans="1:11" x14ac:dyDescent="0.25">
      <c r="A67" s="42" t="s">
        <v>122</v>
      </c>
      <c r="B67" s="764" t="s">
        <v>41</v>
      </c>
      <c r="C67" s="764"/>
      <c r="D67" s="764"/>
      <c r="E67" s="764"/>
      <c r="F67" s="764"/>
      <c r="G67" s="764"/>
      <c r="H67" s="764"/>
      <c r="I67" s="764"/>
      <c r="J67" s="764"/>
      <c r="K67" s="502">
        <f>K42+K47+K52+K57+K62</f>
        <v>0</v>
      </c>
    </row>
    <row r="68" spans="1:11" ht="26.25" customHeight="1" x14ac:dyDescent="0.25">
      <c r="A68" s="41" t="s">
        <v>620</v>
      </c>
      <c r="B68" s="772" t="s">
        <v>96</v>
      </c>
      <c r="C68" s="772"/>
      <c r="D68" s="772"/>
      <c r="E68" s="772"/>
      <c r="F68" s="772"/>
      <c r="G68" s="772"/>
      <c r="H68" s="772"/>
      <c r="I68" s="772"/>
      <c r="J68" s="772"/>
      <c r="K68" s="435">
        <f>'150.05ФА  контракт'!K68+'150.05 ФА внеконтрактная'!K68</f>
        <v>0</v>
      </c>
    </row>
    <row r="69" spans="1:11" ht="26.25" customHeight="1" thickBot="1" x14ac:dyDescent="0.3">
      <c r="A69" s="52" t="s">
        <v>621</v>
      </c>
      <c r="B69" s="774" t="s">
        <v>288</v>
      </c>
      <c r="C69" s="774"/>
      <c r="D69" s="774"/>
      <c r="E69" s="774"/>
      <c r="F69" s="774"/>
      <c r="G69" s="774"/>
      <c r="H69" s="774"/>
      <c r="I69" s="774"/>
      <c r="J69" s="774"/>
      <c r="K69" s="503">
        <f>K63+K68</f>
        <v>0</v>
      </c>
    </row>
    <row r="70" spans="1:11" x14ac:dyDescent="0.25">
      <c r="A70" s="27"/>
      <c r="B70" s="85"/>
      <c r="C70" s="85"/>
      <c r="D70" s="85"/>
      <c r="E70" s="85"/>
      <c r="F70" s="85"/>
      <c r="G70" s="85"/>
      <c r="H70" s="85"/>
      <c r="I70" s="85"/>
      <c r="J70" s="85"/>
      <c r="K70" s="48"/>
    </row>
    <row r="71" spans="1:11" x14ac:dyDescent="0.25">
      <c r="A71" s="48"/>
      <c r="B71" s="38"/>
      <c r="C71" s="38"/>
      <c r="D71" s="38"/>
      <c r="E71" s="38"/>
      <c r="F71" s="38"/>
      <c r="G71" s="38"/>
      <c r="H71" s="38"/>
      <c r="I71" s="38"/>
      <c r="J71" s="38"/>
      <c r="K71" s="48"/>
    </row>
    <row r="72" spans="1:11" ht="18.600000000000001" customHeight="1" x14ac:dyDescent="0.25">
      <c r="A72" s="775" t="s">
        <v>206</v>
      </c>
      <c r="B72" s="775"/>
      <c r="C72" s="776"/>
      <c r="D72" s="776"/>
      <c r="E72" s="776"/>
      <c r="F72" s="776"/>
      <c r="G72" s="776"/>
      <c r="H72" s="776"/>
      <c r="I72" s="776"/>
      <c r="J72" s="38"/>
      <c r="K72" s="38"/>
    </row>
    <row r="73" spans="1:11" x14ac:dyDescent="0.25">
      <c r="C73" s="86"/>
      <c r="D73" s="86"/>
      <c r="E73" s="86"/>
      <c r="F73" s="86"/>
      <c r="G73" s="86"/>
      <c r="H73" s="6"/>
      <c r="I73" s="6"/>
      <c r="K73" s="38"/>
    </row>
  </sheetData>
  <mergeCells count="64">
    <mergeCell ref="B68:J68"/>
    <mergeCell ref="B69:J69"/>
    <mergeCell ref="A72:B72"/>
    <mergeCell ref="C72:I72"/>
    <mergeCell ref="B4:H4"/>
    <mergeCell ref="B10:H10"/>
    <mergeCell ref="B62:J62"/>
    <mergeCell ref="B63:J63"/>
    <mergeCell ref="B64:J64"/>
    <mergeCell ref="B65:J65"/>
    <mergeCell ref="B66:J66"/>
    <mergeCell ref="B67:J67"/>
    <mergeCell ref="B56:J56"/>
    <mergeCell ref="B57:J57"/>
    <mergeCell ref="B58:J58"/>
    <mergeCell ref="B59:J59"/>
    <mergeCell ref="B60:J60"/>
    <mergeCell ref="B61:J61"/>
    <mergeCell ref="B50:J50"/>
    <mergeCell ref="B51:J51"/>
    <mergeCell ref="B52:J52"/>
    <mergeCell ref="B53:J53"/>
    <mergeCell ref="B54:J54"/>
    <mergeCell ref="B55:J55"/>
    <mergeCell ref="B49:J49"/>
    <mergeCell ref="B37:J37"/>
    <mergeCell ref="B38:H38"/>
    <mergeCell ref="B39:H39"/>
    <mergeCell ref="B40:H40"/>
    <mergeCell ref="B41:H41"/>
    <mergeCell ref="B42:H42"/>
    <mergeCell ref="B44:I44"/>
    <mergeCell ref="B45:I45"/>
    <mergeCell ref="B46:I46"/>
    <mergeCell ref="B47:I47"/>
    <mergeCell ref="B48:J48"/>
    <mergeCell ref="B36:J36"/>
    <mergeCell ref="B25:J25"/>
    <mergeCell ref="B26:J26"/>
    <mergeCell ref="B27:J27"/>
    <mergeCell ref="B28:J28"/>
    <mergeCell ref="B29:J29"/>
    <mergeCell ref="B30:J30"/>
    <mergeCell ref="B31:J31"/>
    <mergeCell ref="B32:J32"/>
    <mergeCell ref="B33:J33"/>
    <mergeCell ref="B34:J34"/>
    <mergeCell ref="B35:J35"/>
    <mergeCell ref="B24:J24"/>
    <mergeCell ref="B16:J16"/>
    <mergeCell ref="B3:H3"/>
    <mergeCell ref="B17:J17"/>
    <mergeCell ref="B18:J18"/>
    <mergeCell ref="B5:H5"/>
    <mergeCell ref="C7:E7"/>
    <mergeCell ref="B12:J12"/>
    <mergeCell ref="B13:J13"/>
    <mergeCell ref="B14:J14"/>
    <mergeCell ref="B15:J15"/>
    <mergeCell ref="B19:J19"/>
    <mergeCell ref="B20:J20"/>
    <mergeCell ref="B21:J21"/>
    <mergeCell ref="B22:J22"/>
    <mergeCell ref="B23:J23"/>
  </mergeCells>
  <pageMargins left="0.7" right="0.7" top="0.75" bottom="0.75" header="0.3" footer="0.3"/>
  <pageSetup paperSize="9" orientation="portrait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0"/>
  <sheetViews>
    <sheetView topLeftCell="A4" workbookViewId="0">
      <selection activeCell="L6" sqref="L6"/>
    </sheetView>
  </sheetViews>
  <sheetFormatPr defaultColWidth="9.140625" defaultRowHeight="15" x14ac:dyDescent="0.25"/>
  <cols>
    <col min="1" max="1" width="2.42578125" style="6" customWidth="1"/>
    <col min="2" max="2" width="9" style="6" customWidth="1"/>
    <col min="3" max="3" width="5.140625" style="6" customWidth="1"/>
    <col min="4" max="4" width="34" style="6" customWidth="1"/>
    <col min="5" max="5" width="3.140625" style="6" customWidth="1"/>
    <col min="6" max="6" width="5.85546875" style="6" customWidth="1"/>
    <col min="7" max="7" width="38" style="6" customWidth="1"/>
    <col min="8" max="9" width="5.7109375" style="6" customWidth="1"/>
    <col min="10" max="10" width="42.85546875" style="6" customWidth="1"/>
    <col min="11" max="11" width="5.5703125" style="6" customWidth="1"/>
    <col min="12" max="12" width="6.85546875" style="6" customWidth="1"/>
    <col min="13" max="13" width="32.140625" style="6" customWidth="1"/>
    <col min="14" max="14" width="2.85546875" style="6" customWidth="1"/>
    <col min="15" max="15" width="18" style="6" customWidth="1"/>
    <col min="16" max="16" width="2.7109375" style="6" customWidth="1"/>
    <col min="17" max="17" width="34.85546875" style="6" customWidth="1"/>
    <col min="18" max="18" width="3" style="6" customWidth="1"/>
    <col min="19" max="19" width="27.5703125" style="6" customWidth="1"/>
    <col min="20" max="16384" width="9.140625" style="6"/>
  </cols>
  <sheetData>
    <row r="1" spans="1:19" x14ac:dyDescent="0.25">
      <c r="B1" s="6" t="s">
        <v>629</v>
      </c>
      <c r="J1" s="116"/>
      <c r="Q1" s="116" t="s">
        <v>629</v>
      </c>
    </row>
    <row r="2" spans="1:19" ht="33.75" customHeight="1" x14ac:dyDescent="0.25">
      <c r="A2" s="717" t="s">
        <v>630</v>
      </c>
      <c r="B2" s="717"/>
      <c r="C2" s="717"/>
      <c r="D2" s="717"/>
      <c r="E2" s="717"/>
      <c r="F2" s="717"/>
      <c r="G2" s="717"/>
      <c r="H2" s="717"/>
      <c r="I2" s="717"/>
      <c r="J2" s="717"/>
      <c r="K2" s="717"/>
      <c r="L2" s="717"/>
      <c r="M2" s="717"/>
      <c r="N2" s="717"/>
      <c r="O2" s="717"/>
      <c r="P2" s="717"/>
      <c r="Q2" s="717"/>
    </row>
    <row r="3" spans="1:19" x14ac:dyDescent="0.25">
      <c r="A3" s="782" t="s">
        <v>609</v>
      </c>
      <c r="B3" s="641"/>
      <c r="C3" s="641"/>
      <c r="D3" s="641"/>
      <c r="E3" s="641"/>
      <c r="F3" s="641"/>
      <c r="G3" s="641"/>
      <c r="H3" s="641"/>
      <c r="I3" s="641"/>
      <c r="J3" s="641"/>
      <c r="K3" s="641"/>
      <c r="L3" s="641"/>
      <c r="M3" s="641"/>
      <c r="N3" s="641"/>
      <c r="O3" s="641"/>
      <c r="P3" s="641"/>
      <c r="Q3" s="641"/>
      <c r="R3" s="641"/>
      <c r="S3" s="641"/>
    </row>
    <row r="4" spans="1:19" ht="10.5" customHeight="1" thickBot="1" x14ac:dyDescent="0.3">
      <c r="A4" s="10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</row>
    <row r="5" spans="1:19" s="11" customFormat="1" ht="33" customHeight="1" thickBot="1" x14ac:dyDescent="0.3">
      <c r="A5" s="155">
        <v>1</v>
      </c>
      <c r="B5" s="155" t="s">
        <v>99</v>
      </c>
      <c r="C5" s="714">
        <f>'150.00'!C8:F8</f>
        <v>222222222222</v>
      </c>
      <c r="D5" s="716"/>
      <c r="E5" s="131"/>
      <c r="F5" s="131"/>
      <c r="H5" s="155">
        <v>2</v>
      </c>
      <c r="I5" s="155"/>
      <c r="J5" s="156" t="s">
        <v>631</v>
      </c>
      <c r="K5" s="132"/>
      <c r="L5" s="144">
        <f>'150.00'!K10</f>
        <v>2021</v>
      </c>
      <c r="M5" s="132"/>
    </row>
    <row r="6" spans="1:19" ht="10.5" customHeight="1" x14ac:dyDescent="0.25">
      <c r="A6" s="10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</row>
    <row r="7" spans="1:19" ht="15.75" thickBot="1" x14ac:dyDescent="0.3">
      <c r="A7" s="641" t="s">
        <v>632</v>
      </c>
      <c r="B7" s="641"/>
      <c r="C7" s="641"/>
      <c r="D7" s="641"/>
      <c r="E7" s="641"/>
      <c r="F7" s="641"/>
      <c r="G7" s="641"/>
      <c r="H7" s="641"/>
      <c r="I7" s="641"/>
      <c r="J7" s="641"/>
      <c r="K7" s="641"/>
      <c r="L7" s="641"/>
      <c r="M7" s="641"/>
      <c r="N7" s="641"/>
      <c r="O7" s="641"/>
      <c r="P7" s="641"/>
      <c r="Q7" s="641"/>
      <c r="R7" s="641"/>
      <c r="S7" s="641"/>
    </row>
    <row r="8" spans="1:19" s="11" customFormat="1" ht="28.5" customHeight="1" thickBot="1" x14ac:dyDescent="0.3">
      <c r="A8" s="11">
        <v>1</v>
      </c>
      <c r="B8" s="759" t="s">
        <v>644</v>
      </c>
      <c r="C8" s="660"/>
      <c r="D8" s="660"/>
      <c r="E8" s="660"/>
      <c r="F8" s="162" t="s">
        <v>112</v>
      </c>
      <c r="G8" s="165" t="s">
        <v>645</v>
      </c>
      <c r="H8" s="164" t="s">
        <v>131</v>
      </c>
      <c r="I8" s="162" t="s">
        <v>131</v>
      </c>
      <c r="J8" s="114" t="s">
        <v>646</v>
      </c>
      <c r="K8" s="144"/>
      <c r="L8" s="132"/>
      <c r="M8" s="132"/>
    </row>
    <row r="9" spans="1:19" s="11" customFormat="1" ht="43.5" customHeight="1" thickBot="1" x14ac:dyDescent="0.3">
      <c r="A9" s="155">
        <v>2</v>
      </c>
      <c r="B9" s="789" t="s">
        <v>647</v>
      </c>
      <c r="C9" s="789"/>
      <c r="D9" s="789"/>
      <c r="E9" s="789"/>
      <c r="F9" s="162" t="s">
        <v>112</v>
      </c>
      <c r="G9" s="165" t="s">
        <v>648</v>
      </c>
      <c r="H9" s="164" t="s">
        <v>131</v>
      </c>
      <c r="I9" s="162" t="s">
        <v>131</v>
      </c>
      <c r="J9" s="114" t="s">
        <v>649</v>
      </c>
      <c r="K9" s="144"/>
      <c r="L9" s="132"/>
      <c r="M9" s="132"/>
    </row>
    <row r="10" spans="1:19" s="11" customFormat="1" ht="15" customHeight="1" thickBot="1" x14ac:dyDescent="0.3">
      <c r="A10" s="11">
        <v>3</v>
      </c>
      <c r="B10" s="660" t="s">
        <v>650</v>
      </c>
      <c r="C10" s="660"/>
      <c r="D10" s="660"/>
      <c r="E10" s="660"/>
      <c r="F10" s="790"/>
      <c r="G10" s="12"/>
      <c r="J10" s="132"/>
      <c r="K10" s="132"/>
      <c r="L10" s="132"/>
      <c r="M10" s="132"/>
    </row>
    <row r="11" spans="1:19" s="11" customFormat="1" ht="7.5" customHeight="1" thickBot="1" x14ac:dyDescent="0.3">
      <c r="B11" s="115"/>
      <c r="C11" s="115"/>
      <c r="D11" s="115"/>
      <c r="E11" s="115"/>
      <c r="F11" s="115"/>
      <c r="J11" s="132"/>
      <c r="K11" s="132"/>
      <c r="L11" s="132"/>
      <c r="M11" s="132"/>
    </row>
    <row r="12" spans="1:19" s="11" customFormat="1" ht="15" customHeight="1" thickBot="1" x14ac:dyDescent="0.3">
      <c r="A12" s="11">
        <v>4</v>
      </c>
      <c r="B12" s="660" t="s">
        <v>571</v>
      </c>
      <c r="C12" s="660"/>
      <c r="D12" s="660"/>
      <c r="E12" s="131"/>
      <c r="F12" s="131" t="s">
        <v>651</v>
      </c>
      <c r="G12" s="12"/>
      <c r="I12" s="11" t="s">
        <v>652</v>
      </c>
      <c r="J12" s="144"/>
      <c r="K12" s="132"/>
      <c r="L12" s="132"/>
      <c r="M12" s="132"/>
    </row>
    <row r="13" spans="1:19" s="11" customFormat="1" ht="30" customHeight="1" thickBot="1" x14ac:dyDescent="0.3">
      <c r="A13" s="155">
        <v>5</v>
      </c>
      <c r="B13" s="759" t="s">
        <v>653</v>
      </c>
      <c r="C13" s="759"/>
      <c r="D13" s="759"/>
      <c r="E13" s="759"/>
      <c r="F13" s="759"/>
      <c r="G13" s="166" t="s">
        <v>654</v>
      </c>
      <c r="H13" s="144"/>
      <c r="I13" s="144"/>
      <c r="J13" s="166" t="s">
        <v>655</v>
      </c>
      <c r="K13" s="144"/>
      <c r="L13" s="144"/>
      <c r="M13" s="132"/>
    </row>
    <row r="14" spans="1:19" s="11" customFormat="1" ht="9.75" customHeight="1" x14ac:dyDescent="0.25">
      <c r="B14" s="17"/>
      <c r="C14" s="17"/>
      <c r="D14" s="17"/>
      <c r="E14" s="17"/>
      <c r="F14" s="17"/>
      <c r="G14" s="17"/>
      <c r="H14" s="17"/>
      <c r="I14" s="17"/>
      <c r="J14" s="132"/>
      <c r="K14" s="132"/>
      <c r="L14" s="132"/>
      <c r="M14" s="132"/>
    </row>
    <row r="15" spans="1:19" ht="15.75" thickBot="1" x14ac:dyDescent="0.3">
      <c r="A15" s="783" t="s">
        <v>608</v>
      </c>
      <c r="B15" s="784"/>
      <c r="C15" s="784"/>
      <c r="D15" s="784"/>
      <c r="E15" s="784"/>
      <c r="F15" s="784"/>
      <c r="G15" s="784"/>
      <c r="H15" s="784"/>
      <c r="I15" s="784"/>
      <c r="J15" s="784"/>
      <c r="K15" s="784"/>
      <c r="L15" s="784"/>
      <c r="M15" s="784"/>
      <c r="N15" s="784"/>
      <c r="O15" s="784"/>
      <c r="P15" s="784"/>
      <c r="Q15" s="784"/>
      <c r="R15" s="784"/>
      <c r="S15" s="784"/>
    </row>
    <row r="16" spans="1:19" ht="30.75" customHeight="1" thickBot="1" x14ac:dyDescent="0.3">
      <c r="A16" s="143" t="s">
        <v>112</v>
      </c>
      <c r="B16" s="135" t="s">
        <v>161</v>
      </c>
      <c r="C16" s="157" t="s">
        <v>131</v>
      </c>
      <c r="D16" s="780" t="s">
        <v>633</v>
      </c>
      <c r="E16" s="781"/>
      <c r="F16" s="157" t="s">
        <v>547</v>
      </c>
      <c r="G16" s="158" t="s">
        <v>634</v>
      </c>
      <c r="H16" s="157" t="s">
        <v>133</v>
      </c>
      <c r="I16" s="163"/>
      <c r="J16" s="159" t="s">
        <v>640</v>
      </c>
      <c r="K16" s="157" t="s">
        <v>134</v>
      </c>
      <c r="L16" s="785" t="s">
        <v>635</v>
      </c>
      <c r="M16" s="786"/>
      <c r="N16" s="143" t="s">
        <v>135</v>
      </c>
      <c r="O16" s="154" t="s">
        <v>636</v>
      </c>
      <c r="P16" s="157" t="s">
        <v>136</v>
      </c>
      <c r="Q16" s="160" t="s">
        <v>637</v>
      </c>
      <c r="R16" s="157" t="s">
        <v>137</v>
      </c>
      <c r="S16" s="160" t="s">
        <v>638</v>
      </c>
    </row>
    <row r="17" spans="1:19" x14ac:dyDescent="0.25">
      <c r="A17" s="667">
        <v>1</v>
      </c>
      <c r="B17" s="667"/>
      <c r="C17" s="569" t="s">
        <v>639</v>
      </c>
      <c r="D17" s="569"/>
      <c r="E17" s="569"/>
      <c r="F17" s="787"/>
      <c r="G17" s="787"/>
      <c r="H17" s="787"/>
      <c r="I17" s="787"/>
      <c r="J17" s="787"/>
      <c r="K17" s="787"/>
      <c r="L17" s="787"/>
      <c r="M17" s="787"/>
      <c r="N17" s="791"/>
      <c r="O17" s="792"/>
      <c r="P17" s="787"/>
      <c r="Q17" s="787"/>
      <c r="R17" s="787"/>
      <c r="S17" s="787"/>
    </row>
    <row r="18" spans="1:19" x14ac:dyDescent="0.25">
      <c r="A18" s="568">
        <v>2</v>
      </c>
      <c r="B18" s="568"/>
      <c r="C18" s="569" t="s">
        <v>641</v>
      </c>
      <c r="D18" s="569"/>
      <c r="E18" s="569"/>
      <c r="F18" s="787"/>
      <c r="G18" s="787"/>
      <c r="H18" s="787"/>
      <c r="I18" s="787"/>
      <c r="J18" s="787"/>
      <c r="K18" s="787"/>
      <c r="L18" s="787"/>
      <c r="M18" s="787"/>
      <c r="N18" s="793"/>
      <c r="O18" s="794"/>
      <c r="P18" s="787"/>
      <c r="Q18" s="787"/>
      <c r="R18" s="787"/>
      <c r="S18" s="787"/>
    </row>
    <row r="19" spans="1:19" ht="33" customHeight="1" x14ac:dyDescent="0.25">
      <c r="A19" s="568">
        <v>3</v>
      </c>
      <c r="B19" s="568"/>
      <c r="C19" s="561" t="s">
        <v>642</v>
      </c>
      <c r="D19" s="561"/>
      <c r="E19" s="561"/>
      <c r="F19" s="787"/>
      <c r="G19" s="787"/>
      <c r="H19" s="787"/>
      <c r="I19" s="787"/>
      <c r="J19" s="787"/>
      <c r="K19" s="787"/>
      <c r="L19" s="787"/>
      <c r="M19" s="787"/>
      <c r="N19" s="795"/>
      <c r="O19" s="796"/>
      <c r="P19" s="787"/>
      <c r="Q19" s="787"/>
      <c r="R19" s="787"/>
      <c r="S19" s="787"/>
    </row>
    <row r="20" spans="1:19" x14ac:dyDescent="0.25">
      <c r="A20" s="568">
        <v>4</v>
      </c>
      <c r="B20" s="568"/>
      <c r="C20" s="569" t="s">
        <v>643</v>
      </c>
      <c r="D20" s="569"/>
      <c r="E20" s="569"/>
      <c r="F20" s="788"/>
      <c r="G20" s="788"/>
      <c r="H20" s="788"/>
      <c r="I20" s="788"/>
      <c r="J20" s="788"/>
      <c r="K20" s="788"/>
      <c r="L20" s="788"/>
      <c r="M20" s="788"/>
      <c r="N20" s="778"/>
      <c r="O20" s="779"/>
      <c r="P20" s="161"/>
      <c r="Q20" s="110"/>
    </row>
  </sheetData>
  <mergeCells count="40">
    <mergeCell ref="N17:O19"/>
    <mergeCell ref="H18:J18"/>
    <mergeCell ref="H19:J19"/>
    <mergeCell ref="R17:S17"/>
    <mergeCell ref="R18:S18"/>
    <mergeCell ref="R19:S19"/>
    <mergeCell ref="P17:Q17"/>
    <mergeCell ref="P18:Q18"/>
    <mergeCell ref="P19:Q19"/>
    <mergeCell ref="K17:M17"/>
    <mergeCell ref="K18:M18"/>
    <mergeCell ref="K19:M19"/>
    <mergeCell ref="B8:E8"/>
    <mergeCell ref="B9:E9"/>
    <mergeCell ref="B10:F10"/>
    <mergeCell ref="B12:D12"/>
    <mergeCell ref="B13:F13"/>
    <mergeCell ref="H20:J20"/>
    <mergeCell ref="A20:B20"/>
    <mergeCell ref="H17:J17"/>
    <mergeCell ref="A18:B18"/>
    <mergeCell ref="A19:B19"/>
    <mergeCell ref="C19:E19"/>
    <mergeCell ref="F17:G17"/>
    <mergeCell ref="N20:O20"/>
    <mergeCell ref="A2:Q2"/>
    <mergeCell ref="C5:D5"/>
    <mergeCell ref="D16:E16"/>
    <mergeCell ref="A3:S3"/>
    <mergeCell ref="A15:S15"/>
    <mergeCell ref="A7:S7"/>
    <mergeCell ref="L16:M16"/>
    <mergeCell ref="A17:B17"/>
    <mergeCell ref="F18:G18"/>
    <mergeCell ref="F19:G19"/>
    <mergeCell ref="F20:G20"/>
    <mergeCell ref="C20:E20"/>
    <mergeCell ref="C17:E17"/>
    <mergeCell ref="C18:E18"/>
    <mergeCell ref="K20:M20"/>
  </mergeCells>
  <pageMargins left="0.7" right="0.7" top="0.75" bottom="0.75" header="0.3" footer="0.3"/>
  <pageSetup paperSize="9" orientation="portrait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22"/>
  <sheetViews>
    <sheetView topLeftCell="A7" workbookViewId="0">
      <selection activeCell="K22" sqref="K22"/>
    </sheetView>
  </sheetViews>
  <sheetFormatPr defaultColWidth="9.140625" defaultRowHeight="15" x14ac:dyDescent="0.25"/>
  <cols>
    <col min="1" max="1" width="4.85546875" style="6" customWidth="1"/>
    <col min="2" max="2" width="12.42578125" style="6" customWidth="1"/>
    <col min="3" max="3" width="9.85546875" style="6" customWidth="1"/>
    <col min="4" max="4" width="9.140625" style="6"/>
    <col min="5" max="5" width="5.85546875" style="6" customWidth="1"/>
    <col min="6" max="6" width="6.5703125" style="6" customWidth="1"/>
    <col min="7" max="7" width="4.5703125" style="6" customWidth="1"/>
    <col min="8" max="9" width="10.28515625" style="6" customWidth="1"/>
    <col min="10" max="10" width="8.42578125" style="6" customWidth="1"/>
    <col min="11" max="11" width="8" style="6" customWidth="1"/>
    <col min="12" max="12" width="6" style="6" customWidth="1"/>
    <col min="13" max="14" width="9.140625" style="6"/>
    <col min="15" max="15" width="18.140625" style="6" customWidth="1"/>
    <col min="16" max="16384" width="9.140625" style="6"/>
  </cols>
  <sheetData>
    <row r="2" spans="1:15" x14ac:dyDescent="0.25">
      <c r="M2" s="647" t="s">
        <v>656</v>
      </c>
      <c r="N2" s="647"/>
      <c r="O2" s="647"/>
    </row>
    <row r="4" spans="1:15" ht="45.75" customHeight="1" thickBot="1" x14ac:dyDescent="0.3">
      <c r="A4" s="717" t="s">
        <v>657</v>
      </c>
      <c r="B4" s="654"/>
      <c r="C4" s="654"/>
      <c r="D4" s="654"/>
      <c r="E4" s="654"/>
      <c r="F4" s="654"/>
      <c r="G4" s="654"/>
      <c r="H4" s="654"/>
      <c r="I4" s="654"/>
      <c r="J4" s="654"/>
      <c r="K4" s="654"/>
      <c r="L4" s="654"/>
      <c r="M4" s="654"/>
      <c r="N4" s="654"/>
      <c r="O4" s="654"/>
    </row>
    <row r="5" spans="1:15" x14ac:dyDescent="0.25">
      <c r="A5" s="7"/>
      <c r="B5" s="675" t="s">
        <v>98</v>
      </c>
      <c r="C5" s="675"/>
      <c r="D5" s="675"/>
      <c r="E5" s="675"/>
      <c r="F5" s="675"/>
      <c r="G5" s="675"/>
      <c r="H5" s="675"/>
      <c r="I5" s="675"/>
      <c r="J5" s="675"/>
      <c r="K5" s="675"/>
      <c r="L5" s="675"/>
      <c r="M5" s="675"/>
      <c r="N5" s="675"/>
      <c r="O5" s="798"/>
    </row>
    <row r="6" spans="1:15" ht="15.75" thickBot="1" x14ac:dyDescent="0.3">
      <c r="A6" s="10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5"/>
    </row>
    <row r="7" spans="1:15" ht="15.75" thickBot="1" x14ac:dyDescent="0.3">
      <c r="A7" s="10">
        <v>1</v>
      </c>
      <c r="B7" s="11" t="s">
        <v>99</v>
      </c>
      <c r="C7" s="714">
        <f>'150.00'!C8:F8</f>
        <v>222222222222</v>
      </c>
      <c r="D7" s="715"/>
      <c r="E7" s="715"/>
      <c r="F7" s="716"/>
      <c r="G7" s="11"/>
      <c r="M7" s="11"/>
      <c r="N7" s="11"/>
      <c r="O7" s="5"/>
    </row>
    <row r="8" spans="1:15" ht="15.75" thickBot="1" x14ac:dyDescent="0.3">
      <c r="A8" s="10">
        <v>2</v>
      </c>
      <c r="B8" s="11" t="s">
        <v>100</v>
      </c>
      <c r="C8" s="11"/>
      <c r="D8" s="11"/>
      <c r="E8" s="11"/>
      <c r="F8" s="11"/>
      <c r="G8" s="11"/>
      <c r="H8" s="11"/>
      <c r="I8" s="11"/>
      <c r="J8" s="11"/>
      <c r="K8" s="12">
        <f>'150.00'!K10</f>
        <v>2021</v>
      </c>
      <c r="L8" s="11"/>
      <c r="M8" s="11"/>
      <c r="N8" s="11"/>
      <c r="O8" s="5"/>
    </row>
    <row r="9" spans="1:15" ht="15.75" thickBot="1" x14ac:dyDescent="0.3">
      <c r="A9" s="10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5"/>
    </row>
    <row r="10" spans="1:15" ht="15.75" thickBot="1" x14ac:dyDescent="0.3">
      <c r="A10" s="749" t="s">
        <v>658</v>
      </c>
      <c r="B10" s="750"/>
      <c r="C10" s="750"/>
      <c r="D10" s="750"/>
      <c r="E10" s="750"/>
      <c r="F10" s="750"/>
      <c r="G10" s="750"/>
      <c r="H10" s="750"/>
      <c r="I10" s="750"/>
      <c r="J10" s="750"/>
      <c r="K10" s="750"/>
      <c r="L10" s="750"/>
      <c r="M10" s="750"/>
      <c r="N10" s="750"/>
      <c r="O10" s="751"/>
    </row>
    <row r="11" spans="1:15" ht="18.75" customHeight="1" thickBot="1" x14ac:dyDescent="0.3">
      <c r="A11" s="723" t="s">
        <v>116</v>
      </c>
      <c r="B11" s="724"/>
      <c r="C11" s="724" t="s">
        <v>114</v>
      </c>
      <c r="D11" s="724"/>
      <c r="E11" s="724"/>
      <c r="F11" s="724"/>
      <c r="G11" s="724"/>
      <c r="H11" s="724"/>
      <c r="I11" s="724"/>
      <c r="J11" s="724"/>
      <c r="K11" s="724"/>
      <c r="L11" s="724" t="s">
        <v>115</v>
      </c>
      <c r="M11" s="724"/>
      <c r="N11" s="724"/>
      <c r="O11" s="797"/>
    </row>
    <row r="12" spans="1:15" ht="26.25" customHeight="1" x14ac:dyDescent="0.25">
      <c r="A12" s="634" t="s">
        <v>659</v>
      </c>
      <c r="B12" s="635"/>
      <c r="C12" s="569" t="s">
        <v>669</v>
      </c>
      <c r="D12" s="569"/>
      <c r="E12" s="569"/>
      <c r="F12" s="569"/>
      <c r="G12" s="569"/>
      <c r="H12" s="569"/>
      <c r="I12" s="569"/>
      <c r="J12" s="569"/>
      <c r="K12" s="569"/>
      <c r="L12" s="799"/>
      <c r="M12" s="800"/>
      <c r="N12" s="800"/>
      <c r="O12" s="801"/>
    </row>
    <row r="13" spans="1:15" ht="26.25" customHeight="1" x14ac:dyDescent="0.25">
      <c r="A13" s="568" t="s">
        <v>660</v>
      </c>
      <c r="B13" s="568"/>
      <c r="C13" s="569" t="s">
        <v>670</v>
      </c>
      <c r="D13" s="569"/>
      <c r="E13" s="569"/>
      <c r="F13" s="569"/>
      <c r="G13" s="569"/>
      <c r="H13" s="569"/>
      <c r="I13" s="569"/>
      <c r="J13" s="569"/>
      <c r="K13" s="569"/>
      <c r="L13" s="569"/>
      <c r="M13" s="569"/>
      <c r="N13" s="569"/>
      <c r="O13" s="554"/>
    </row>
    <row r="14" spans="1:15" ht="26.25" customHeight="1" x14ac:dyDescent="0.25">
      <c r="A14" s="568" t="s">
        <v>661</v>
      </c>
      <c r="B14" s="568"/>
      <c r="C14" s="561" t="s">
        <v>671</v>
      </c>
      <c r="D14" s="561"/>
      <c r="E14" s="561"/>
      <c r="F14" s="561"/>
      <c r="G14" s="561"/>
      <c r="H14" s="561"/>
      <c r="I14" s="561"/>
      <c r="J14" s="561"/>
      <c r="K14" s="561"/>
      <c r="L14" s="561"/>
      <c r="M14" s="561"/>
      <c r="N14" s="561"/>
      <c r="O14" s="554"/>
    </row>
    <row r="15" spans="1:15" ht="26.25" customHeight="1" x14ac:dyDescent="0.25">
      <c r="A15" s="567" t="s">
        <v>662</v>
      </c>
      <c r="B15" s="568"/>
      <c r="C15" s="561" t="s">
        <v>672</v>
      </c>
      <c r="D15" s="561"/>
      <c r="E15" s="561"/>
      <c r="F15" s="561"/>
      <c r="G15" s="561"/>
      <c r="H15" s="561"/>
      <c r="I15" s="561"/>
      <c r="J15" s="561"/>
      <c r="K15" s="561"/>
      <c r="L15" s="788">
        <f>L12*O14/100</f>
        <v>0</v>
      </c>
      <c r="M15" s="788"/>
      <c r="N15" s="788"/>
      <c r="O15" s="788"/>
    </row>
    <row r="16" spans="1:15" ht="26.25" customHeight="1" x14ac:dyDescent="0.25">
      <c r="A16" s="567" t="s">
        <v>663</v>
      </c>
      <c r="B16" s="568"/>
      <c r="C16" s="561" t="s">
        <v>677</v>
      </c>
      <c r="D16" s="561"/>
      <c r="E16" s="561"/>
      <c r="F16" s="561"/>
      <c r="G16" s="561"/>
      <c r="H16" s="561"/>
      <c r="I16" s="561"/>
      <c r="J16" s="561"/>
      <c r="K16" s="561"/>
      <c r="L16" s="561"/>
      <c r="M16" s="561"/>
      <c r="N16" s="561"/>
      <c r="O16" s="554"/>
    </row>
    <row r="17" spans="1:15" ht="26.25" customHeight="1" x14ac:dyDescent="0.25">
      <c r="A17" s="567" t="s">
        <v>664</v>
      </c>
      <c r="B17" s="568"/>
      <c r="C17" s="561" t="s">
        <v>673</v>
      </c>
      <c r="D17" s="569"/>
      <c r="E17" s="569"/>
      <c r="F17" s="569"/>
      <c r="G17" s="569"/>
      <c r="H17" s="569"/>
      <c r="I17" s="569"/>
      <c r="J17" s="569"/>
      <c r="K17" s="569"/>
      <c r="L17" s="788">
        <f>L15*O16/12</f>
        <v>0</v>
      </c>
      <c r="M17" s="788"/>
      <c r="N17" s="788"/>
      <c r="O17" s="788"/>
    </row>
    <row r="18" spans="1:15" ht="26.25" customHeight="1" x14ac:dyDescent="0.25">
      <c r="A18" s="567" t="s">
        <v>665</v>
      </c>
      <c r="B18" s="568"/>
      <c r="C18" s="569" t="s">
        <v>674</v>
      </c>
      <c r="D18" s="569"/>
      <c r="E18" s="569"/>
      <c r="F18" s="569"/>
      <c r="G18" s="569"/>
      <c r="H18" s="569"/>
      <c r="I18" s="569"/>
      <c r="J18" s="569"/>
      <c r="K18" s="569"/>
      <c r="L18" s="788">
        <f>'150.01'!O113</f>
        <v>0</v>
      </c>
      <c r="M18" s="788"/>
      <c r="N18" s="788"/>
      <c r="O18" s="788"/>
    </row>
    <row r="19" spans="1:15" ht="26.25" customHeight="1" x14ac:dyDescent="0.25">
      <c r="A19" s="567" t="s">
        <v>666</v>
      </c>
      <c r="B19" s="568"/>
      <c r="C19" s="561" t="s">
        <v>675</v>
      </c>
      <c r="D19" s="569"/>
      <c r="E19" s="569"/>
      <c r="F19" s="569"/>
      <c r="G19" s="569"/>
      <c r="H19" s="569"/>
      <c r="I19" s="569"/>
      <c r="J19" s="569"/>
      <c r="K19" s="569"/>
      <c r="L19" s="788">
        <f>L18-L15</f>
        <v>0</v>
      </c>
      <c r="M19" s="788"/>
      <c r="N19" s="788"/>
      <c r="O19" s="788"/>
    </row>
    <row r="20" spans="1:15" ht="26.25" customHeight="1" x14ac:dyDescent="0.25">
      <c r="A20" s="567" t="s">
        <v>667</v>
      </c>
      <c r="B20" s="568"/>
      <c r="C20" s="561" t="s">
        <v>678</v>
      </c>
      <c r="D20" s="561"/>
      <c r="E20" s="561"/>
      <c r="F20" s="561"/>
      <c r="G20" s="561"/>
      <c r="H20" s="561"/>
      <c r="I20" s="561"/>
      <c r="J20" s="561"/>
      <c r="K20" s="561"/>
      <c r="L20" s="561"/>
      <c r="M20" s="561"/>
      <c r="N20" s="561"/>
      <c r="O20" s="554"/>
    </row>
    <row r="21" spans="1:15" ht="26.25" customHeight="1" x14ac:dyDescent="0.25">
      <c r="A21" s="567" t="s">
        <v>668</v>
      </c>
      <c r="B21" s="568"/>
      <c r="C21" s="561" t="s">
        <v>676</v>
      </c>
      <c r="D21" s="569"/>
      <c r="E21" s="569"/>
      <c r="F21" s="569"/>
      <c r="G21" s="569"/>
      <c r="H21" s="569"/>
      <c r="I21" s="569"/>
      <c r="J21" s="569"/>
      <c r="K21" s="569"/>
      <c r="L21" s="788">
        <f>L19*O20</f>
        <v>0</v>
      </c>
      <c r="M21" s="788"/>
      <c r="N21" s="788"/>
      <c r="O21" s="788"/>
    </row>
    <row r="22" spans="1:15" ht="26.25" customHeight="1" x14ac:dyDescent="0.25"/>
  </sheetData>
  <mergeCells count="34">
    <mergeCell ref="C16:N16"/>
    <mergeCell ref="C20:N20"/>
    <mergeCell ref="A20:B20"/>
    <mergeCell ref="A16:B16"/>
    <mergeCell ref="A17:B17"/>
    <mergeCell ref="C17:K17"/>
    <mergeCell ref="L17:O17"/>
    <mergeCell ref="A21:B21"/>
    <mergeCell ref="C21:K21"/>
    <mergeCell ref="L21:O21"/>
    <mergeCell ref="A18:B18"/>
    <mergeCell ref="C18:K18"/>
    <mergeCell ref="L18:O18"/>
    <mergeCell ref="A19:B19"/>
    <mergeCell ref="C19:K19"/>
    <mergeCell ref="L19:O19"/>
    <mergeCell ref="A14:B14"/>
    <mergeCell ref="A15:B15"/>
    <mergeCell ref="C15:K15"/>
    <mergeCell ref="L15:O15"/>
    <mergeCell ref="A12:B12"/>
    <mergeCell ref="C12:K12"/>
    <mergeCell ref="L12:O12"/>
    <mergeCell ref="A13:B13"/>
    <mergeCell ref="C13:N13"/>
    <mergeCell ref="C14:N14"/>
    <mergeCell ref="A10:O10"/>
    <mergeCell ref="A11:B11"/>
    <mergeCell ref="C11:K11"/>
    <mergeCell ref="L11:O11"/>
    <mergeCell ref="M2:O2"/>
    <mergeCell ref="A4:O4"/>
    <mergeCell ref="C7:F7"/>
    <mergeCell ref="B5:O5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1"/>
  <sheetViews>
    <sheetView workbookViewId="0">
      <selection activeCell="A18" sqref="A18"/>
    </sheetView>
  </sheetViews>
  <sheetFormatPr defaultColWidth="9.140625" defaultRowHeight="15" x14ac:dyDescent="0.25"/>
  <cols>
    <col min="1" max="1" width="2.42578125" style="6" customWidth="1"/>
    <col min="2" max="2" width="9" style="6" customWidth="1"/>
    <col min="3" max="3" width="10.140625" style="6" customWidth="1"/>
    <col min="4" max="4" width="11.140625" style="6" customWidth="1"/>
    <col min="5" max="5" width="3.140625" style="6" customWidth="1"/>
    <col min="6" max="6" width="3.28515625" style="6" customWidth="1"/>
    <col min="7" max="7" width="17.140625" style="6" customWidth="1"/>
    <col min="8" max="8" width="2.85546875" style="6" customWidth="1"/>
    <col min="9" max="9" width="18" style="6" customWidth="1"/>
    <col min="10" max="10" width="2.85546875" style="6" customWidth="1"/>
    <col min="11" max="11" width="35.28515625" style="6" customWidth="1"/>
    <col min="12" max="12" width="2.85546875" style="6" customWidth="1"/>
    <col min="13" max="13" width="31.7109375" style="6" customWidth="1"/>
    <col min="14" max="14" width="2.7109375" style="6" customWidth="1"/>
    <col min="15" max="15" width="13.7109375" style="6" customWidth="1"/>
    <col min="16" max="16" width="2.7109375" style="6" customWidth="1"/>
    <col min="17" max="17" width="44.5703125" style="6" customWidth="1"/>
    <col min="18" max="18" width="2.7109375" style="6" customWidth="1"/>
    <col min="19" max="19" width="37.7109375" style="6" customWidth="1"/>
    <col min="20" max="20" width="2.7109375" style="6" customWidth="1"/>
    <col min="21" max="21" width="26.28515625" style="6" customWidth="1"/>
    <col min="22" max="22" width="2.7109375" style="6" customWidth="1"/>
    <col min="23" max="23" width="31.7109375" style="6" customWidth="1"/>
    <col min="24" max="24" width="2.7109375" style="6" customWidth="1"/>
    <col min="25" max="25" width="25" style="6" customWidth="1"/>
    <col min="26" max="16384" width="9.140625" style="6"/>
  </cols>
  <sheetData>
    <row r="1" spans="1:25" x14ac:dyDescent="0.25">
      <c r="B1" s="6" t="s">
        <v>679</v>
      </c>
      <c r="I1" s="116"/>
      <c r="O1" s="116" t="s">
        <v>679</v>
      </c>
      <c r="Q1" s="116"/>
      <c r="S1" s="116"/>
      <c r="U1" s="116"/>
      <c r="W1" s="116"/>
      <c r="Y1" s="428"/>
    </row>
    <row r="2" spans="1:25" ht="32.450000000000003" customHeight="1" thickBot="1" x14ac:dyDescent="0.3">
      <c r="A2" s="717" t="s">
        <v>1047</v>
      </c>
      <c r="B2" s="717"/>
      <c r="C2" s="717"/>
      <c r="D2" s="717"/>
      <c r="E2" s="717"/>
      <c r="F2" s="717"/>
      <c r="G2" s="717"/>
      <c r="H2" s="717"/>
      <c r="I2" s="717"/>
      <c r="J2" s="717"/>
      <c r="K2" s="717"/>
      <c r="L2" s="717"/>
      <c r="M2" s="717"/>
      <c r="N2" s="717"/>
      <c r="O2" s="717"/>
    </row>
    <row r="3" spans="1:25" ht="15.75" thickBot="1" x14ac:dyDescent="0.3">
      <c r="A3" s="755" t="s">
        <v>609</v>
      </c>
      <c r="B3" s="756"/>
      <c r="C3" s="756"/>
      <c r="D3" s="756"/>
      <c r="E3" s="756"/>
      <c r="F3" s="756"/>
      <c r="G3" s="756"/>
      <c r="H3" s="756"/>
      <c r="I3" s="756"/>
      <c r="J3" s="756"/>
      <c r="K3" s="756"/>
      <c r="L3" s="756"/>
      <c r="M3" s="756"/>
      <c r="N3" s="756"/>
      <c r="O3" s="756"/>
    </row>
    <row r="4" spans="1:25" ht="15.75" thickBot="1" x14ac:dyDescent="0.3">
      <c r="A4" s="10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ht="15.75" thickBot="1" x14ac:dyDescent="0.3">
      <c r="A5" s="10">
        <v>1</v>
      </c>
      <c r="B5" s="11" t="s">
        <v>99</v>
      </c>
      <c r="C5" s="714">
        <f>'150.00'!C8:F8</f>
        <v>222222222222</v>
      </c>
      <c r="D5" s="716"/>
      <c r="E5" s="131"/>
      <c r="F5" s="131"/>
      <c r="G5" s="11"/>
      <c r="H5" s="11">
        <v>2</v>
      </c>
      <c r="I5" s="132" t="s">
        <v>571</v>
      </c>
      <c r="J5" s="132"/>
      <c r="K5" s="144">
        <f>'150.00'!K10</f>
        <v>2021</v>
      </c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ht="15.75" thickBot="1" x14ac:dyDescent="0.3">
      <c r="A6" s="749" t="s">
        <v>608</v>
      </c>
      <c r="B6" s="750"/>
      <c r="C6" s="750"/>
      <c r="D6" s="750"/>
      <c r="E6" s="750"/>
      <c r="F6" s="750"/>
      <c r="G6" s="750"/>
      <c r="H6" s="750"/>
      <c r="I6" s="750"/>
      <c r="J6" s="750"/>
      <c r="K6" s="750"/>
      <c r="L6" s="750"/>
      <c r="M6" s="750"/>
      <c r="N6" s="750"/>
      <c r="O6" s="751"/>
    </row>
    <row r="7" spans="1:25" ht="56.45" customHeight="1" thickBot="1" x14ac:dyDescent="0.3">
      <c r="A7" s="143" t="s">
        <v>112</v>
      </c>
      <c r="B7" s="135" t="s">
        <v>161</v>
      </c>
      <c r="C7" s="143" t="s">
        <v>131</v>
      </c>
      <c r="D7" s="802" t="s">
        <v>680</v>
      </c>
      <c r="E7" s="803"/>
      <c r="F7" s="143" t="s">
        <v>547</v>
      </c>
      <c r="G7" s="154" t="s">
        <v>681</v>
      </c>
      <c r="H7" s="143" t="s">
        <v>133</v>
      </c>
      <c r="I7" s="154" t="s">
        <v>682</v>
      </c>
      <c r="J7" s="143" t="s">
        <v>134</v>
      </c>
      <c r="K7" s="154" t="s">
        <v>1048</v>
      </c>
      <c r="L7" s="143" t="s">
        <v>135</v>
      </c>
      <c r="M7" s="154" t="s">
        <v>1049</v>
      </c>
      <c r="N7" s="143" t="s">
        <v>136</v>
      </c>
      <c r="O7" s="145" t="s">
        <v>1050</v>
      </c>
      <c r="P7" s="143" t="s">
        <v>683</v>
      </c>
      <c r="Q7" s="145" t="s">
        <v>1051</v>
      </c>
      <c r="R7" s="143" t="s">
        <v>119</v>
      </c>
      <c r="S7" s="431" t="s">
        <v>1227</v>
      </c>
      <c r="T7" s="143" t="s">
        <v>550</v>
      </c>
      <c r="U7" s="145" t="s">
        <v>1052</v>
      </c>
      <c r="V7" s="143" t="s">
        <v>551</v>
      </c>
      <c r="W7" s="145" t="s">
        <v>1053</v>
      </c>
      <c r="X7" s="143" t="s">
        <v>552</v>
      </c>
      <c r="Y7" s="431" t="s">
        <v>1054</v>
      </c>
    </row>
    <row r="8" spans="1:25" ht="29.25" customHeight="1" thickBot="1" x14ac:dyDescent="0.3">
      <c r="A8" s="747" t="s">
        <v>545</v>
      </c>
      <c r="B8" s="748"/>
      <c r="C8" s="761" t="s">
        <v>549</v>
      </c>
      <c r="D8" s="762"/>
      <c r="E8" s="762"/>
      <c r="F8" s="762"/>
      <c r="G8" s="763"/>
      <c r="H8" s="151"/>
      <c r="I8" s="152"/>
      <c r="J8" s="151"/>
      <c r="K8" s="493">
        <f>SUM(K9:K17)</f>
        <v>0</v>
      </c>
      <c r="L8" s="153"/>
      <c r="M8" s="493">
        <f>SUM(M9:M17)</f>
        <v>0</v>
      </c>
      <c r="N8" s="151"/>
      <c r="O8" s="152"/>
      <c r="P8" s="151"/>
      <c r="Q8" s="493">
        <f>SUM(Q9:Q17)</f>
        <v>0</v>
      </c>
      <c r="R8" s="151"/>
      <c r="S8" s="493">
        <f>SUM(S9:S17)</f>
        <v>0</v>
      </c>
      <c r="T8" s="151"/>
      <c r="U8" s="493">
        <f>SUM(U9:U17)</f>
        <v>0</v>
      </c>
      <c r="V8" s="151"/>
      <c r="W8" s="493">
        <f>SUM(W9:W17)</f>
        <v>0</v>
      </c>
      <c r="X8" s="151"/>
      <c r="Y8" s="493">
        <f>SUM(Y9:Y17)</f>
        <v>0</v>
      </c>
    </row>
    <row r="9" spans="1:25" x14ac:dyDescent="0.25">
      <c r="A9" s="667"/>
      <c r="B9" s="667"/>
      <c r="C9" s="805"/>
      <c r="D9" s="806"/>
      <c r="E9" s="807"/>
      <c r="F9" s="148"/>
      <c r="G9" s="149"/>
      <c r="H9" s="148"/>
      <c r="I9" s="149"/>
      <c r="J9" s="148"/>
      <c r="K9" s="495"/>
      <c r="L9" s="148"/>
      <c r="M9" s="495"/>
      <c r="N9" s="148"/>
      <c r="O9" s="149"/>
      <c r="P9" s="148"/>
      <c r="Q9" s="495"/>
      <c r="R9" s="148"/>
      <c r="S9" s="495"/>
      <c r="T9" s="148"/>
      <c r="U9" s="495"/>
      <c r="V9" s="148"/>
      <c r="W9" s="495"/>
      <c r="X9" s="148"/>
      <c r="Y9" s="495"/>
    </row>
    <row r="10" spans="1:25" x14ac:dyDescent="0.25">
      <c r="A10" s="568"/>
      <c r="B10" s="568"/>
      <c r="C10" s="778"/>
      <c r="D10" s="804"/>
      <c r="E10" s="779"/>
      <c r="F10" s="128"/>
      <c r="G10" s="129"/>
      <c r="H10" s="128"/>
      <c r="I10" s="129"/>
      <c r="J10" s="128"/>
      <c r="K10" s="496"/>
      <c r="L10" s="128"/>
      <c r="M10" s="496"/>
      <c r="N10" s="128"/>
      <c r="O10" s="129"/>
      <c r="P10" s="128"/>
      <c r="Q10" s="496"/>
      <c r="R10" s="128"/>
      <c r="S10" s="496"/>
      <c r="T10" s="128"/>
      <c r="U10" s="496"/>
      <c r="V10" s="128"/>
      <c r="W10" s="496"/>
      <c r="X10" s="128"/>
      <c r="Y10" s="496"/>
    </row>
    <row r="11" spans="1:25" ht="15" customHeight="1" x14ac:dyDescent="0.25">
      <c r="A11" s="568"/>
      <c r="B11" s="568"/>
      <c r="C11" s="778"/>
      <c r="D11" s="804"/>
      <c r="E11" s="779"/>
      <c r="F11" s="140"/>
      <c r="G11" s="129"/>
      <c r="H11" s="140"/>
      <c r="I11" s="129"/>
      <c r="J11" s="140"/>
      <c r="K11" s="496"/>
      <c r="L11" s="140"/>
      <c r="M11" s="496"/>
      <c r="N11" s="140"/>
      <c r="O11" s="129"/>
      <c r="P11" s="140"/>
      <c r="Q11" s="496"/>
      <c r="R11" s="140"/>
      <c r="S11" s="496"/>
      <c r="T11" s="140"/>
      <c r="U11" s="496"/>
      <c r="V11" s="140"/>
      <c r="W11" s="496"/>
      <c r="X11" s="140"/>
      <c r="Y11" s="496"/>
    </row>
    <row r="12" spans="1:25" x14ac:dyDescent="0.25">
      <c r="A12" s="568"/>
      <c r="B12" s="568"/>
      <c r="C12" s="778"/>
      <c r="D12" s="804"/>
      <c r="E12" s="779"/>
      <c r="F12" s="128"/>
      <c r="G12" s="141"/>
      <c r="H12" s="128"/>
      <c r="I12" s="141"/>
      <c r="J12" s="128"/>
      <c r="K12" s="498"/>
      <c r="L12" s="128"/>
      <c r="M12" s="498"/>
      <c r="N12" s="128"/>
      <c r="O12" s="141"/>
      <c r="P12" s="128"/>
      <c r="Q12" s="498"/>
      <c r="R12" s="128"/>
      <c r="S12" s="498"/>
      <c r="T12" s="128"/>
      <c r="U12" s="498"/>
      <c r="V12" s="128"/>
      <c r="W12" s="498"/>
      <c r="X12" s="128"/>
      <c r="Y12" s="498"/>
    </row>
    <row r="13" spans="1:25" x14ac:dyDescent="0.25">
      <c r="A13" s="568"/>
      <c r="B13" s="568"/>
      <c r="C13" s="778"/>
      <c r="D13" s="804"/>
      <c r="E13" s="779"/>
      <c r="F13" s="128"/>
      <c r="G13" s="129"/>
      <c r="H13" s="128"/>
      <c r="I13" s="129"/>
      <c r="J13" s="128"/>
      <c r="K13" s="496"/>
      <c r="L13" s="128"/>
      <c r="M13" s="496"/>
      <c r="N13" s="128"/>
      <c r="O13" s="129"/>
      <c r="P13" s="128"/>
      <c r="Q13" s="496"/>
      <c r="R13" s="128"/>
      <c r="S13" s="496"/>
      <c r="T13" s="128"/>
      <c r="U13" s="496"/>
      <c r="V13" s="128"/>
      <c r="W13" s="496"/>
      <c r="X13" s="128"/>
      <c r="Y13" s="496"/>
    </row>
    <row r="14" spans="1:25" ht="14.25" customHeight="1" x14ac:dyDescent="0.25">
      <c r="A14" s="568"/>
      <c r="B14" s="568"/>
      <c r="C14" s="778"/>
      <c r="D14" s="804"/>
      <c r="E14" s="779"/>
      <c r="F14" s="128"/>
      <c r="G14" s="129"/>
      <c r="H14" s="128"/>
      <c r="I14" s="129"/>
      <c r="J14" s="128"/>
      <c r="K14" s="496"/>
      <c r="L14" s="128"/>
      <c r="M14" s="496"/>
      <c r="N14" s="128"/>
      <c r="O14" s="129"/>
      <c r="P14" s="128"/>
      <c r="Q14" s="496"/>
      <c r="R14" s="128"/>
      <c r="S14" s="496"/>
      <c r="T14" s="128"/>
      <c r="U14" s="496"/>
      <c r="V14" s="128"/>
      <c r="W14" s="496"/>
      <c r="X14" s="128"/>
      <c r="Y14" s="496"/>
    </row>
    <row r="15" spans="1:25" ht="14.25" customHeight="1" x14ac:dyDescent="0.25">
      <c r="A15" s="568"/>
      <c r="B15" s="568"/>
      <c r="C15" s="778"/>
      <c r="D15" s="804"/>
      <c r="E15" s="779"/>
      <c r="F15" s="128"/>
      <c r="G15" s="129"/>
      <c r="H15" s="128"/>
      <c r="I15" s="129"/>
      <c r="J15" s="128"/>
      <c r="K15" s="496"/>
      <c r="L15" s="128"/>
      <c r="M15" s="496"/>
      <c r="N15" s="128"/>
      <c r="O15" s="129"/>
      <c r="P15" s="128"/>
      <c r="Q15" s="496"/>
      <c r="R15" s="128"/>
      <c r="S15" s="496"/>
      <c r="T15" s="128"/>
      <c r="U15" s="496"/>
      <c r="V15" s="128"/>
      <c r="W15" s="496"/>
      <c r="X15" s="128"/>
      <c r="Y15" s="496"/>
    </row>
    <row r="16" spans="1:25" ht="14.25" customHeight="1" x14ac:dyDescent="0.25">
      <c r="A16" s="568"/>
      <c r="B16" s="568"/>
      <c r="C16" s="778"/>
      <c r="D16" s="804"/>
      <c r="E16" s="779"/>
      <c r="F16" s="128"/>
      <c r="G16" s="129"/>
      <c r="H16" s="128"/>
      <c r="I16" s="129"/>
      <c r="J16" s="128"/>
      <c r="K16" s="496"/>
      <c r="L16" s="128"/>
      <c r="M16" s="496"/>
      <c r="N16" s="128"/>
      <c r="O16" s="129"/>
      <c r="P16" s="128"/>
      <c r="Q16" s="496"/>
      <c r="R16" s="128"/>
      <c r="S16" s="496"/>
      <c r="T16" s="128"/>
      <c r="U16" s="496"/>
      <c r="V16" s="128"/>
      <c r="W16" s="496"/>
      <c r="X16" s="128"/>
      <c r="Y16" s="496"/>
    </row>
    <row r="17" spans="1:25" ht="14.25" customHeight="1" x14ac:dyDescent="0.25">
      <c r="A17" s="568"/>
      <c r="B17" s="568"/>
      <c r="C17" s="778"/>
      <c r="D17" s="804"/>
      <c r="E17" s="779"/>
      <c r="F17" s="140"/>
      <c r="G17" s="141"/>
      <c r="H17" s="140"/>
      <c r="I17" s="141"/>
      <c r="J17" s="140"/>
      <c r="K17" s="498"/>
      <c r="L17" s="140"/>
      <c r="M17" s="498"/>
      <c r="N17" s="140"/>
      <c r="O17" s="141"/>
      <c r="P17" s="140"/>
      <c r="Q17" s="498"/>
      <c r="R17" s="140"/>
      <c r="S17" s="498"/>
      <c r="T17" s="140"/>
      <c r="U17" s="498"/>
      <c r="V17" s="140"/>
      <c r="W17" s="498"/>
      <c r="X17" s="140"/>
      <c r="Y17" s="498"/>
    </row>
    <row r="19" spans="1:25" x14ac:dyDescent="0.25">
      <c r="A19" s="6" t="s">
        <v>1224</v>
      </c>
    </row>
    <row r="20" spans="1:25" x14ac:dyDescent="0.25">
      <c r="A20" s="6" t="s">
        <v>1225</v>
      </c>
    </row>
    <row r="21" spans="1:25" x14ac:dyDescent="0.25">
      <c r="A21" s="6" t="s">
        <v>1226</v>
      </c>
    </row>
  </sheetData>
  <mergeCells count="25">
    <mergeCell ref="C16:E16"/>
    <mergeCell ref="C17:E17"/>
    <mergeCell ref="A15:B15"/>
    <mergeCell ref="A16:B16"/>
    <mergeCell ref="A17:B17"/>
    <mergeCell ref="C14:E14"/>
    <mergeCell ref="C15:E15"/>
    <mergeCell ref="A9:B9"/>
    <mergeCell ref="A10:B10"/>
    <mergeCell ref="A11:B11"/>
    <mergeCell ref="A12:B12"/>
    <mergeCell ref="A13:B13"/>
    <mergeCell ref="A14:B14"/>
    <mergeCell ref="C9:E9"/>
    <mergeCell ref="C10:E10"/>
    <mergeCell ref="C11:E11"/>
    <mergeCell ref="C12:E12"/>
    <mergeCell ref="C13:E13"/>
    <mergeCell ref="A8:B8"/>
    <mergeCell ref="C8:G8"/>
    <mergeCell ref="A2:O2"/>
    <mergeCell ref="A3:O3"/>
    <mergeCell ref="C5:D5"/>
    <mergeCell ref="A6:O6"/>
    <mergeCell ref="D7:E7"/>
  </mergeCells>
  <pageMargins left="0.7" right="0.7" top="0.75" bottom="0.75" header="0.3" footer="0.3"/>
  <pageSetup paperSize="9" orientation="portrait" horizontalDpi="4294967293" verticalDpi="4294967293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opLeftCell="B1" workbookViewId="0">
      <selection activeCell="I26" sqref="I26"/>
    </sheetView>
  </sheetViews>
  <sheetFormatPr defaultColWidth="9.140625" defaultRowHeight="15" x14ac:dyDescent="0.25"/>
  <cols>
    <col min="1" max="1" width="2.42578125" style="6" customWidth="1"/>
    <col min="2" max="2" width="9" style="6" customWidth="1"/>
    <col min="3" max="3" width="3" style="6" customWidth="1"/>
    <col min="4" max="4" width="17.28515625" style="6" customWidth="1"/>
    <col min="5" max="5" width="3.140625" style="6" customWidth="1"/>
    <col min="6" max="6" width="3.28515625" style="6" customWidth="1"/>
    <col min="7" max="7" width="53.28515625" style="6" customWidth="1"/>
    <col min="8" max="8" width="2.85546875" style="6" customWidth="1"/>
    <col min="9" max="9" width="28.5703125" style="6" customWidth="1"/>
    <col min="10" max="10" width="2.85546875" style="6" customWidth="1"/>
    <col min="11" max="11" width="44.28515625" style="6" customWidth="1"/>
    <col min="12" max="16384" width="9.140625" style="6"/>
  </cols>
  <sheetData>
    <row r="1" spans="1:11" x14ac:dyDescent="0.25">
      <c r="B1" s="6" t="s">
        <v>684</v>
      </c>
      <c r="I1" s="116"/>
    </row>
    <row r="2" spans="1:11" ht="33.75" customHeight="1" thickBot="1" x14ac:dyDescent="0.3">
      <c r="A2" s="717" t="s">
        <v>685</v>
      </c>
      <c r="B2" s="717"/>
      <c r="C2" s="717"/>
      <c r="D2" s="717"/>
      <c r="E2" s="717"/>
      <c r="F2" s="717"/>
      <c r="G2" s="717"/>
      <c r="H2" s="717"/>
      <c r="I2" s="717"/>
      <c r="J2" s="717"/>
      <c r="K2" s="717"/>
    </row>
    <row r="3" spans="1:11" ht="15.75" thickBot="1" x14ac:dyDescent="0.3">
      <c r="A3" s="809" t="s">
        <v>609</v>
      </c>
      <c r="B3" s="713"/>
      <c r="C3" s="713"/>
      <c r="D3" s="713"/>
      <c r="E3" s="713"/>
      <c r="F3" s="713"/>
      <c r="G3" s="713"/>
      <c r="H3" s="713"/>
      <c r="I3" s="713"/>
      <c r="J3" s="713"/>
      <c r="K3" s="713"/>
    </row>
    <row r="4" spans="1:11" ht="9.75" customHeight="1" thickBot="1" x14ac:dyDescent="0.3">
      <c r="A4" s="10"/>
      <c r="B4" s="11"/>
      <c r="C4" s="11"/>
      <c r="D4" s="11"/>
      <c r="E4" s="11"/>
      <c r="F4" s="11"/>
      <c r="G4" s="11"/>
      <c r="H4" s="11"/>
      <c r="I4" s="11"/>
      <c r="J4" s="11"/>
      <c r="K4" s="11"/>
    </row>
    <row r="5" spans="1:11" ht="15.75" thickBot="1" x14ac:dyDescent="0.3">
      <c r="A5" s="10">
        <v>1</v>
      </c>
      <c r="B5" s="11" t="s">
        <v>99</v>
      </c>
      <c r="C5" s="714">
        <f>'150.00'!C8:F8</f>
        <v>222222222222</v>
      </c>
      <c r="D5" s="716"/>
      <c r="E5" s="131"/>
      <c r="F5" s="131"/>
      <c r="G5" s="11"/>
      <c r="H5" s="11">
        <v>2</v>
      </c>
      <c r="I5" s="132" t="s">
        <v>571</v>
      </c>
      <c r="J5" s="132"/>
      <c r="K5" s="144">
        <f>'150.00'!K10</f>
        <v>2021</v>
      </c>
    </row>
    <row r="6" spans="1:11" ht="8.25" customHeight="1" thickBot="1" x14ac:dyDescent="0.3">
      <c r="A6" s="10"/>
      <c r="B6" s="11"/>
      <c r="C6" s="169"/>
      <c r="D6" s="169"/>
      <c r="E6" s="131"/>
      <c r="F6" s="131"/>
      <c r="G6" s="11"/>
      <c r="H6" s="11"/>
      <c r="I6" s="132"/>
      <c r="J6" s="132"/>
      <c r="K6" s="170"/>
    </row>
    <row r="7" spans="1:11" ht="15.75" thickBot="1" x14ac:dyDescent="0.3">
      <c r="A7" s="663" t="s">
        <v>544</v>
      </c>
      <c r="B7" s="664"/>
      <c r="C7" s="664"/>
      <c r="D7" s="664"/>
      <c r="E7" s="664"/>
      <c r="F7" s="664"/>
      <c r="G7" s="664"/>
      <c r="H7" s="664"/>
      <c r="I7" s="664"/>
      <c r="J7" s="664"/>
      <c r="K7" s="664"/>
    </row>
    <row r="8" spans="1:11" ht="63.75" customHeight="1" x14ac:dyDescent="0.25">
      <c r="A8" s="157" t="s">
        <v>112</v>
      </c>
      <c r="B8" s="168" t="s">
        <v>161</v>
      </c>
      <c r="C8" s="157" t="s">
        <v>131</v>
      </c>
      <c r="D8" s="810" t="s">
        <v>89</v>
      </c>
      <c r="E8" s="786"/>
      <c r="F8" s="157" t="s">
        <v>547</v>
      </c>
      <c r="G8" s="159" t="s">
        <v>686</v>
      </c>
      <c r="H8" s="157" t="s">
        <v>133</v>
      </c>
      <c r="I8" s="159" t="s">
        <v>90</v>
      </c>
      <c r="J8" s="157" t="s">
        <v>134</v>
      </c>
      <c r="K8" s="160" t="s">
        <v>687</v>
      </c>
    </row>
    <row r="9" spans="1:11" ht="29.25" customHeight="1" x14ac:dyDescent="0.25">
      <c r="A9" s="808" t="s">
        <v>545</v>
      </c>
      <c r="B9" s="808"/>
      <c r="C9" s="561" t="s">
        <v>549</v>
      </c>
      <c r="D9" s="561"/>
      <c r="E9" s="561"/>
      <c r="F9" s="561"/>
      <c r="G9" s="564"/>
      <c r="H9" s="788"/>
      <c r="I9" s="788"/>
      <c r="J9" s="811">
        <f>SUM(J10:K18)</f>
        <v>0</v>
      </c>
      <c r="K9" s="812"/>
    </row>
    <row r="10" spans="1:11" x14ac:dyDescent="0.25">
      <c r="A10" s="568"/>
      <c r="B10" s="568"/>
      <c r="C10" s="788"/>
      <c r="D10" s="788"/>
      <c r="E10" s="788"/>
      <c r="F10" s="778"/>
      <c r="G10" s="779"/>
      <c r="H10" s="813"/>
      <c r="I10" s="815"/>
      <c r="J10" s="811"/>
      <c r="K10" s="812"/>
    </row>
    <row r="11" spans="1:11" x14ac:dyDescent="0.25">
      <c r="A11" s="568"/>
      <c r="B11" s="568"/>
      <c r="C11" s="788"/>
      <c r="D11" s="788"/>
      <c r="E11" s="788"/>
      <c r="F11" s="778"/>
      <c r="G11" s="779"/>
      <c r="H11" s="813"/>
      <c r="I11" s="815"/>
      <c r="J11" s="812"/>
      <c r="K11" s="812"/>
    </row>
    <row r="12" spans="1:11" ht="15" customHeight="1" x14ac:dyDescent="0.25">
      <c r="A12" s="568"/>
      <c r="B12" s="568"/>
      <c r="C12" s="788"/>
      <c r="D12" s="788"/>
      <c r="E12" s="788"/>
      <c r="F12" s="778"/>
      <c r="G12" s="779"/>
      <c r="H12" s="813"/>
      <c r="I12" s="815"/>
      <c r="J12" s="812"/>
      <c r="K12" s="812"/>
    </row>
    <row r="13" spans="1:11" x14ac:dyDescent="0.25">
      <c r="A13" s="568"/>
      <c r="B13" s="568"/>
      <c r="C13" s="788"/>
      <c r="D13" s="788"/>
      <c r="E13" s="788"/>
      <c r="F13" s="778"/>
      <c r="G13" s="779"/>
      <c r="H13" s="813"/>
      <c r="I13" s="815"/>
      <c r="J13" s="812"/>
      <c r="K13" s="812"/>
    </row>
    <row r="14" spans="1:11" x14ac:dyDescent="0.25">
      <c r="A14" s="568"/>
      <c r="B14" s="568"/>
      <c r="C14" s="788"/>
      <c r="D14" s="788"/>
      <c r="E14" s="788"/>
      <c r="F14" s="778"/>
      <c r="G14" s="779"/>
      <c r="H14" s="813"/>
      <c r="I14" s="815"/>
      <c r="J14" s="812"/>
      <c r="K14" s="812"/>
    </row>
    <row r="15" spans="1:11" ht="14.25" customHeight="1" x14ac:dyDescent="0.25">
      <c r="A15" s="568"/>
      <c r="B15" s="568"/>
      <c r="C15" s="788"/>
      <c r="D15" s="788"/>
      <c r="E15" s="788"/>
      <c r="F15" s="778"/>
      <c r="G15" s="779"/>
      <c r="H15" s="813"/>
      <c r="I15" s="815"/>
      <c r="J15" s="812"/>
      <c r="K15" s="812"/>
    </row>
    <row r="16" spans="1:11" ht="14.25" customHeight="1" x14ac:dyDescent="0.25">
      <c r="A16" s="568"/>
      <c r="B16" s="568"/>
      <c r="C16" s="788"/>
      <c r="D16" s="788"/>
      <c r="E16" s="788"/>
      <c r="F16" s="778"/>
      <c r="G16" s="779"/>
      <c r="H16" s="813"/>
      <c r="I16" s="815"/>
      <c r="J16" s="812"/>
      <c r="K16" s="812"/>
    </row>
    <row r="17" spans="1:11" ht="14.25" customHeight="1" x14ac:dyDescent="0.25">
      <c r="A17" s="568"/>
      <c r="B17" s="568"/>
      <c r="C17" s="788"/>
      <c r="D17" s="788"/>
      <c r="E17" s="788"/>
      <c r="F17" s="778"/>
      <c r="G17" s="779"/>
      <c r="H17" s="813"/>
      <c r="I17" s="815"/>
      <c r="J17" s="812"/>
      <c r="K17" s="812"/>
    </row>
    <row r="18" spans="1:11" ht="14.25" customHeight="1" x14ac:dyDescent="0.25">
      <c r="A18" s="568"/>
      <c r="B18" s="568"/>
      <c r="C18" s="813"/>
      <c r="D18" s="814"/>
      <c r="E18" s="815"/>
      <c r="F18" s="778"/>
      <c r="G18" s="779"/>
      <c r="H18" s="813"/>
      <c r="I18" s="815"/>
      <c r="J18" s="812"/>
      <c r="K18" s="812"/>
    </row>
  </sheetData>
  <mergeCells count="54">
    <mergeCell ref="F10:G10"/>
    <mergeCell ref="F11:G11"/>
    <mergeCell ref="F12:G12"/>
    <mergeCell ref="F13:G13"/>
    <mergeCell ref="F14:G14"/>
    <mergeCell ref="H15:I15"/>
    <mergeCell ref="H16:I16"/>
    <mergeCell ref="F18:G18"/>
    <mergeCell ref="H17:I17"/>
    <mergeCell ref="H18:I18"/>
    <mergeCell ref="F15:G15"/>
    <mergeCell ref="F16:G16"/>
    <mergeCell ref="F17:G17"/>
    <mergeCell ref="C17:E17"/>
    <mergeCell ref="C18:E18"/>
    <mergeCell ref="J10:K10"/>
    <mergeCell ref="J11:K11"/>
    <mergeCell ref="J12:K12"/>
    <mergeCell ref="J13:K13"/>
    <mergeCell ref="J14:K14"/>
    <mergeCell ref="J15:K15"/>
    <mergeCell ref="J16:K16"/>
    <mergeCell ref="J17:K17"/>
    <mergeCell ref="J18:K18"/>
    <mergeCell ref="H11:I11"/>
    <mergeCell ref="H10:I10"/>
    <mergeCell ref="H12:I12"/>
    <mergeCell ref="H13:I13"/>
    <mergeCell ref="H14:I14"/>
    <mergeCell ref="A16:B16"/>
    <mergeCell ref="A17:B17"/>
    <mergeCell ref="A18:B18"/>
    <mergeCell ref="C10:E10"/>
    <mergeCell ref="C11:E11"/>
    <mergeCell ref="C12:E12"/>
    <mergeCell ref="C13:E13"/>
    <mergeCell ref="C14:E14"/>
    <mergeCell ref="C15:E15"/>
    <mergeCell ref="C16:E16"/>
    <mergeCell ref="A10:B10"/>
    <mergeCell ref="A11:B11"/>
    <mergeCell ref="A12:B12"/>
    <mergeCell ref="A13:B13"/>
    <mergeCell ref="A14:B14"/>
    <mergeCell ref="A15:B15"/>
    <mergeCell ref="A9:B9"/>
    <mergeCell ref="C9:G9"/>
    <mergeCell ref="A2:K2"/>
    <mergeCell ref="A3:K3"/>
    <mergeCell ref="C5:D5"/>
    <mergeCell ref="A7:K7"/>
    <mergeCell ref="D8:E8"/>
    <mergeCell ref="J9:K9"/>
    <mergeCell ref="H9:I9"/>
  </mergeCells>
  <pageMargins left="0.7" right="0.7" top="0.75" bottom="0.75" header="0.3" footer="0.3"/>
  <pageSetup paperSize="9" orientation="portrait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59"/>
  <sheetViews>
    <sheetView workbookViewId="0">
      <selection activeCell="O39" sqref="O39"/>
    </sheetView>
  </sheetViews>
  <sheetFormatPr defaultColWidth="9.140625" defaultRowHeight="15" x14ac:dyDescent="0.25"/>
  <cols>
    <col min="1" max="1" width="4.85546875" style="6" customWidth="1"/>
    <col min="2" max="2" width="6.7109375" style="6" customWidth="1"/>
    <col min="3" max="3" width="9.85546875" style="6" customWidth="1"/>
    <col min="4" max="4" width="9.140625" style="6"/>
    <col min="5" max="5" width="5.85546875" style="6" customWidth="1"/>
    <col min="6" max="6" width="9.7109375" style="6" customWidth="1"/>
    <col min="7" max="7" width="4.5703125" style="6" customWidth="1"/>
    <col min="8" max="9" width="10.28515625" style="6" customWidth="1"/>
    <col min="10" max="10" width="8.42578125" style="6" customWidth="1"/>
    <col min="11" max="11" width="8" style="6" customWidth="1"/>
    <col min="12" max="12" width="9.42578125" style="6" customWidth="1"/>
    <col min="13" max="13" width="9.140625" style="6"/>
    <col min="14" max="14" width="7.42578125" style="6" customWidth="1"/>
    <col min="15" max="15" width="21.28515625" style="6" customWidth="1"/>
    <col min="16" max="16384" width="9.140625" style="6"/>
  </cols>
  <sheetData>
    <row r="2" spans="1:15" x14ac:dyDescent="0.25">
      <c r="M2" s="647" t="s">
        <v>1092</v>
      </c>
      <c r="N2" s="647"/>
      <c r="O2" s="647"/>
    </row>
    <row r="4" spans="1:15" ht="32.450000000000003" customHeight="1" x14ac:dyDescent="0.25">
      <c r="A4" s="717" t="s">
        <v>1091</v>
      </c>
      <c r="B4" s="717"/>
      <c r="C4" s="717"/>
      <c r="D4" s="717"/>
      <c r="E4" s="717"/>
      <c r="F4" s="717"/>
      <c r="G4" s="717"/>
      <c r="H4" s="717"/>
      <c r="I4" s="717"/>
      <c r="J4" s="717"/>
      <c r="K4" s="717"/>
      <c r="L4" s="717"/>
      <c r="M4" s="717"/>
      <c r="N4" s="121"/>
      <c r="O4" s="121"/>
    </row>
    <row r="5" spans="1:15" ht="15.75" thickBot="1" x14ac:dyDescent="0.3"/>
    <row r="6" spans="1:15" ht="15.75" thickBot="1" x14ac:dyDescent="0.3">
      <c r="A6" s="179"/>
      <c r="B6" s="713" t="s">
        <v>98</v>
      </c>
      <c r="C6" s="713"/>
      <c r="D6" s="713"/>
      <c r="E6" s="713"/>
      <c r="F6" s="713"/>
      <c r="G6" s="713"/>
      <c r="H6" s="713"/>
      <c r="I6" s="713"/>
      <c r="J6" s="713"/>
      <c r="K6" s="713"/>
      <c r="L6" s="180"/>
      <c r="M6" s="180"/>
      <c r="N6" s="180"/>
      <c r="O6" s="181"/>
    </row>
    <row r="7" spans="1:15" ht="15.75" thickBot="1" x14ac:dyDescent="0.3">
      <c r="A7" s="10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5"/>
    </row>
    <row r="8" spans="1:15" ht="15.75" thickBot="1" x14ac:dyDescent="0.3">
      <c r="A8" s="10">
        <v>1</v>
      </c>
      <c r="B8" s="11" t="s">
        <v>99</v>
      </c>
      <c r="C8" s="714">
        <f>'150.00'!C8:F8</f>
        <v>222222222222</v>
      </c>
      <c r="D8" s="715"/>
      <c r="E8" s="715"/>
      <c r="F8" s="716"/>
      <c r="G8" s="11"/>
      <c r="M8" s="11"/>
      <c r="N8" s="11"/>
      <c r="O8" s="5"/>
    </row>
    <row r="9" spans="1:15" ht="15.75" thickBot="1" x14ac:dyDescent="0.3">
      <c r="A9" s="10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5"/>
    </row>
    <row r="10" spans="1:15" ht="15.75" thickBot="1" x14ac:dyDescent="0.3">
      <c r="A10" s="10">
        <v>2</v>
      </c>
      <c r="B10" s="11" t="s">
        <v>100</v>
      </c>
      <c r="C10" s="11"/>
      <c r="D10" s="11"/>
      <c r="E10" s="11"/>
      <c r="F10" s="11"/>
      <c r="G10" s="11"/>
      <c r="H10" s="11"/>
      <c r="I10" s="11"/>
      <c r="J10" s="11"/>
      <c r="K10" s="12">
        <f>'150.00'!K10</f>
        <v>2021</v>
      </c>
      <c r="M10" s="11"/>
      <c r="N10" s="11"/>
      <c r="O10" s="5"/>
    </row>
    <row r="11" spans="1:15" ht="15.75" thickBot="1" x14ac:dyDescent="0.3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5"/>
    </row>
    <row r="12" spans="1:15" ht="15.75" thickBot="1" x14ac:dyDescent="0.3">
      <c r="A12" s="10">
        <v>3</v>
      </c>
      <c r="B12" s="11" t="s">
        <v>420</v>
      </c>
      <c r="C12" s="11"/>
      <c r="D12" s="11"/>
      <c r="E12" s="125" t="s">
        <v>112</v>
      </c>
      <c r="F12" s="17" t="s">
        <v>421</v>
      </c>
      <c r="G12" s="651"/>
      <c r="H12" s="652"/>
      <c r="I12" s="652"/>
      <c r="J12" s="653"/>
      <c r="K12" s="17"/>
      <c r="L12" s="125" t="s">
        <v>131</v>
      </c>
      <c r="M12" s="427" t="s">
        <v>422</v>
      </c>
      <c r="N12" s="651"/>
      <c r="O12" s="653"/>
    </row>
    <row r="13" spans="1:15" x14ac:dyDescent="0.25">
      <c r="A13" s="10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5"/>
    </row>
    <row r="14" spans="1:15" x14ac:dyDescent="0.25">
      <c r="A14" s="10">
        <v>4</v>
      </c>
      <c r="B14" s="11" t="s">
        <v>423</v>
      </c>
      <c r="C14" s="11"/>
      <c r="D14" s="11"/>
      <c r="E14" s="718"/>
      <c r="F14" s="719"/>
      <c r="G14" s="719"/>
      <c r="H14" s="719"/>
      <c r="I14" s="719"/>
      <c r="J14" s="719"/>
      <c r="K14" s="719"/>
      <c r="L14" s="719"/>
      <c r="M14" s="719"/>
      <c r="N14" s="719"/>
      <c r="O14" s="720"/>
    </row>
    <row r="15" spans="1:15" x14ac:dyDescent="0.25">
      <c r="A15" s="10"/>
      <c r="B15" s="710"/>
      <c r="C15" s="711"/>
      <c r="D15" s="711"/>
      <c r="E15" s="711"/>
      <c r="F15" s="711"/>
      <c r="G15" s="711"/>
      <c r="H15" s="711"/>
      <c r="I15" s="711"/>
      <c r="J15" s="711"/>
      <c r="K15" s="711"/>
      <c r="L15" s="711"/>
      <c r="M15" s="711"/>
      <c r="N15" s="711"/>
      <c r="O15" s="712"/>
    </row>
    <row r="16" spans="1:15" x14ac:dyDescent="0.25">
      <c r="A16" s="10"/>
      <c r="B16" s="710"/>
      <c r="C16" s="711"/>
      <c r="D16" s="711"/>
      <c r="E16" s="711"/>
      <c r="F16" s="711"/>
      <c r="G16" s="711"/>
      <c r="H16" s="711"/>
      <c r="I16" s="711"/>
      <c r="J16" s="711"/>
      <c r="K16" s="711"/>
      <c r="L16" s="711"/>
      <c r="M16" s="711"/>
      <c r="N16" s="711"/>
      <c r="O16" s="712"/>
    </row>
    <row r="17" spans="1:15" x14ac:dyDescent="0.25">
      <c r="A17" s="10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5"/>
    </row>
    <row r="18" spans="1:15" x14ac:dyDescent="0.25">
      <c r="A18" s="834" t="s">
        <v>113</v>
      </c>
      <c r="B18" s="834"/>
      <c r="C18" s="834"/>
      <c r="D18" s="834"/>
      <c r="E18" s="834"/>
      <c r="F18" s="834"/>
      <c r="G18" s="834"/>
      <c r="H18" s="834"/>
      <c r="I18" s="834"/>
      <c r="J18" s="834"/>
      <c r="K18" s="834"/>
      <c r="L18" s="834"/>
      <c r="M18" s="834"/>
      <c r="N18" s="834"/>
      <c r="O18" s="834"/>
    </row>
    <row r="19" spans="1:15" ht="26.25" customHeight="1" x14ac:dyDescent="0.25">
      <c r="A19" s="568" t="s">
        <v>116</v>
      </c>
      <c r="B19" s="568"/>
      <c r="C19" s="568" t="s">
        <v>114</v>
      </c>
      <c r="D19" s="568"/>
      <c r="E19" s="568"/>
      <c r="F19" s="568"/>
      <c r="G19" s="568"/>
      <c r="H19" s="568"/>
      <c r="I19" s="568"/>
      <c r="J19" s="568"/>
      <c r="K19" s="568"/>
      <c r="L19" s="568"/>
      <c r="M19" s="568"/>
      <c r="N19" s="568"/>
      <c r="O19" s="426" t="s">
        <v>115</v>
      </c>
    </row>
    <row r="20" spans="1:15" x14ac:dyDescent="0.25">
      <c r="A20" s="568" t="s">
        <v>1093</v>
      </c>
      <c r="B20" s="568"/>
      <c r="C20" s="569" t="s">
        <v>1094</v>
      </c>
      <c r="D20" s="569"/>
      <c r="E20" s="569"/>
      <c r="F20" s="569"/>
      <c r="G20" s="569"/>
      <c r="H20" s="569"/>
      <c r="I20" s="569"/>
      <c r="J20" s="569"/>
      <c r="K20" s="569"/>
      <c r="L20" s="569"/>
      <c r="M20" s="569"/>
      <c r="N20" s="569"/>
      <c r="O20" s="440">
        <f>'150.01'!O34-'150.01'!O21-'150.01'!O25-'150.01'!O26</f>
        <v>0</v>
      </c>
    </row>
    <row r="21" spans="1:15" x14ac:dyDescent="0.25">
      <c r="A21" s="568" t="s">
        <v>1095</v>
      </c>
      <c r="B21" s="568"/>
      <c r="C21" s="569" t="s">
        <v>1097</v>
      </c>
      <c r="D21" s="569"/>
      <c r="E21" s="569"/>
      <c r="F21" s="569"/>
      <c r="G21" s="569"/>
      <c r="H21" s="569"/>
      <c r="I21" s="569"/>
      <c r="J21" s="569"/>
      <c r="K21" s="569"/>
      <c r="L21" s="569"/>
      <c r="M21" s="569"/>
      <c r="N21" s="569"/>
      <c r="O21" s="440">
        <f>'150.01'!O21</f>
        <v>0</v>
      </c>
    </row>
    <row r="22" spans="1:15" ht="15.75" customHeight="1" x14ac:dyDescent="0.25">
      <c r="A22" s="568" t="s">
        <v>1096</v>
      </c>
      <c r="B22" s="568"/>
      <c r="C22" s="561" t="s">
        <v>1098</v>
      </c>
      <c r="D22" s="561"/>
      <c r="E22" s="561"/>
      <c r="F22" s="561"/>
      <c r="G22" s="561"/>
      <c r="H22" s="561"/>
      <c r="I22" s="561"/>
      <c r="J22" s="561"/>
      <c r="K22" s="561"/>
      <c r="L22" s="561"/>
      <c r="M22" s="561"/>
      <c r="N22" s="561"/>
      <c r="O22" s="520"/>
    </row>
    <row r="23" spans="1:15" x14ac:dyDescent="0.25">
      <c r="A23" s="568" t="s">
        <v>1099</v>
      </c>
      <c r="B23" s="568"/>
      <c r="C23" s="569" t="s">
        <v>1100</v>
      </c>
      <c r="D23" s="569"/>
      <c r="E23" s="569"/>
      <c r="F23" s="569"/>
      <c r="G23" s="569"/>
      <c r="H23" s="569"/>
      <c r="I23" s="569"/>
      <c r="J23" s="569"/>
      <c r="K23" s="569"/>
      <c r="L23" s="569"/>
      <c r="M23" s="569"/>
      <c r="N23" s="569"/>
      <c r="O23" s="520"/>
    </row>
    <row r="24" spans="1:15" x14ac:dyDescent="0.25">
      <c r="A24" s="568" t="s">
        <v>1101</v>
      </c>
      <c r="B24" s="568"/>
      <c r="C24" s="569" t="s">
        <v>1122</v>
      </c>
      <c r="D24" s="569"/>
      <c r="E24" s="569"/>
      <c r="F24" s="569"/>
      <c r="G24" s="569"/>
      <c r="H24" s="569"/>
      <c r="I24" s="569"/>
      <c r="J24" s="569"/>
      <c r="K24" s="569"/>
      <c r="L24" s="569"/>
      <c r="M24" s="569"/>
      <c r="N24" s="569"/>
      <c r="O24" s="440">
        <f>'150.01'!O90</f>
        <v>0</v>
      </c>
    </row>
    <row r="25" spans="1:15" x14ac:dyDescent="0.25">
      <c r="A25" s="568" t="s">
        <v>1102</v>
      </c>
      <c r="B25" s="568"/>
      <c r="C25" s="569" t="s">
        <v>1103</v>
      </c>
      <c r="D25" s="569"/>
      <c r="E25" s="569"/>
      <c r="F25" s="569"/>
      <c r="G25" s="569"/>
      <c r="H25" s="569"/>
      <c r="I25" s="569"/>
      <c r="J25" s="569"/>
      <c r="K25" s="569"/>
      <c r="L25" s="569"/>
      <c r="M25" s="569"/>
      <c r="N25" s="569"/>
      <c r="O25" s="440">
        <f>O20+O24</f>
        <v>0</v>
      </c>
    </row>
    <row r="26" spans="1:15" ht="30" customHeight="1" x14ac:dyDescent="0.25">
      <c r="A26" s="568" t="s">
        <v>1104</v>
      </c>
      <c r="B26" s="568"/>
      <c r="C26" s="561" t="s">
        <v>1105</v>
      </c>
      <c r="D26" s="561"/>
      <c r="E26" s="561"/>
      <c r="F26" s="561"/>
      <c r="G26" s="561"/>
      <c r="H26" s="561"/>
      <c r="I26" s="561"/>
      <c r="J26" s="561"/>
      <c r="K26" s="561"/>
      <c r="L26" s="561"/>
      <c r="M26" s="561"/>
      <c r="N26" s="561"/>
      <c r="O26" s="440">
        <f>'150.01'!O80-'150.01'!O75-'150.03'!BC11-'150.03'!BG11</f>
        <v>0</v>
      </c>
    </row>
    <row r="27" spans="1:15" ht="36.75" customHeight="1" x14ac:dyDescent="0.25">
      <c r="A27" s="568" t="s">
        <v>1106</v>
      </c>
      <c r="B27" s="568"/>
      <c r="C27" s="561" t="s">
        <v>1120</v>
      </c>
      <c r="D27" s="561"/>
      <c r="E27" s="561"/>
      <c r="F27" s="561"/>
      <c r="G27" s="561"/>
      <c r="H27" s="561"/>
      <c r="I27" s="561"/>
      <c r="J27" s="561"/>
      <c r="K27" s="561"/>
      <c r="L27" s="561"/>
      <c r="M27" s="561"/>
      <c r="N27" s="561"/>
      <c r="O27" s="440">
        <f>'150.05ФА  контракт'!K18+'150.05ФА  контракт'!K28+'150.03'!AI11</f>
        <v>0</v>
      </c>
    </row>
    <row r="28" spans="1:15" ht="30.75" customHeight="1" x14ac:dyDescent="0.25">
      <c r="A28" s="568" t="s">
        <v>1107</v>
      </c>
      <c r="B28" s="568"/>
      <c r="C28" s="561" t="s">
        <v>1124</v>
      </c>
      <c r="D28" s="561"/>
      <c r="E28" s="561"/>
      <c r="F28" s="561"/>
      <c r="G28" s="561"/>
      <c r="H28" s="561"/>
      <c r="I28" s="561"/>
      <c r="J28" s="561"/>
      <c r="K28" s="561"/>
      <c r="L28" s="561"/>
      <c r="M28" s="561"/>
      <c r="N28" s="561"/>
      <c r="O28" s="440">
        <f>O26+O27</f>
        <v>0</v>
      </c>
    </row>
    <row r="29" spans="1:15" ht="22.15" customHeight="1" x14ac:dyDescent="0.25">
      <c r="A29" s="568" t="s">
        <v>1108</v>
      </c>
      <c r="B29" s="568"/>
      <c r="C29" s="561" t="s">
        <v>1121</v>
      </c>
      <c r="D29" s="561"/>
      <c r="E29" s="561"/>
      <c r="F29" s="561"/>
      <c r="G29" s="561"/>
      <c r="H29" s="561"/>
      <c r="I29" s="561"/>
      <c r="J29" s="561"/>
      <c r="K29" s="561"/>
      <c r="L29" s="561"/>
      <c r="M29" s="561"/>
      <c r="N29" s="561"/>
      <c r="O29" s="440">
        <f>'150.01'!O91</f>
        <v>0</v>
      </c>
    </row>
    <row r="30" spans="1:15" ht="31.5" customHeight="1" x14ac:dyDescent="0.25">
      <c r="A30" s="568" t="s">
        <v>1109</v>
      </c>
      <c r="B30" s="568"/>
      <c r="C30" s="561" t="s">
        <v>1123</v>
      </c>
      <c r="D30" s="561"/>
      <c r="E30" s="561"/>
      <c r="F30" s="561"/>
      <c r="G30" s="561"/>
      <c r="H30" s="561"/>
      <c r="I30" s="561"/>
      <c r="J30" s="561"/>
      <c r="K30" s="561"/>
      <c r="L30" s="561"/>
      <c r="M30" s="561"/>
      <c r="N30" s="561"/>
      <c r="O30" s="440">
        <f>O28+O29</f>
        <v>0</v>
      </c>
    </row>
    <row r="31" spans="1:15" ht="29.25" customHeight="1" x14ac:dyDescent="0.25">
      <c r="A31" s="568" t="s">
        <v>1110</v>
      </c>
      <c r="B31" s="568"/>
      <c r="C31" s="561" t="s">
        <v>1125</v>
      </c>
      <c r="D31" s="561"/>
      <c r="E31" s="561"/>
      <c r="F31" s="561"/>
      <c r="G31" s="561"/>
      <c r="H31" s="561"/>
      <c r="I31" s="561"/>
      <c r="J31" s="561"/>
      <c r="K31" s="561"/>
      <c r="L31" s="561"/>
      <c r="M31" s="561"/>
      <c r="N31" s="561"/>
      <c r="O31" s="440">
        <f>O25-O30</f>
        <v>0</v>
      </c>
    </row>
    <row r="32" spans="1:15" ht="31.5" customHeight="1" x14ac:dyDescent="0.25">
      <c r="A32" s="568" t="s">
        <v>1111</v>
      </c>
      <c r="B32" s="568"/>
      <c r="C32" s="561" t="s">
        <v>1126</v>
      </c>
      <c r="D32" s="561"/>
      <c r="E32" s="561"/>
      <c r="F32" s="561"/>
      <c r="G32" s="561"/>
      <c r="H32" s="561"/>
      <c r="I32" s="561"/>
      <c r="J32" s="561"/>
      <c r="K32" s="561"/>
      <c r="L32" s="561"/>
      <c r="M32" s="561"/>
      <c r="N32" s="561"/>
      <c r="O32" s="520"/>
    </row>
    <row r="33" spans="1:17" ht="36" customHeight="1" x14ac:dyDescent="0.25">
      <c r="A33" s="568" t="s">
        <v>1112</v>
      </c>
      <c r="B33" s="568"/>
      <c r="C33" s="561" t="s">
        <v>1127</v>
      </c>
      <c r="D33" s="561"/>
      <c r="E33" s="561"/>
      <c r="F33" s="561"/>
      <c r="G33" s="561"/>
      <c r="H33" s="561"/>
      <c r="I33" s="561"/>
      <c r="J33" s="561"/>
      <c r="K33" s="561"/>
      <c r="L33" s="561"/>
      <c r="M33" s="561"/>
      <c r="N33" s="561"/>
      <c r="O33" s="440">
        <f>O31-O32</f>
        <v>0</v>
      </c>
    </row>
    <row r="34" spans="1:17" ht="25.9" customHeight="1" x14ac:dyDescent="0.25">
      <c r="A34" s="568" t="s">
        <v>1113</v>
      </c>
      <c r="B34" s="568"/>
      <c r="C34" s="561" t="s">
        <v>1128</v>
      </c>
      <c r="D34" s="561"/>
      <c r="E34" s="561"/>
      <c r="F34" s="561"/>
      <c r="G34" s="561"/>
      <c r="H34" s="561"/>
      <c r="I34" s="561"/>
      <c r="J34" s="561"/>
      <c r="K34" s="561"/>
      <c r="L34" s="561"/>
      <c r="M34" s="561"/>
      <c r="N34" s="561"/>
      <c r="O34" s="440">
        <f>IF(O33&lt;0,-O33,0)</f>
        <v>0</v>
      </c>
    </row>
    <row r="35" spans="1:17" ht="23.45" customHeight="1" x14ac:dyDescent="0.25">
      <c r="A35" s="568" t="s">
        <v>1114</v>
      </c>
      <c r="B35" s="568"/>
      <c r="C35" s="561" t="s">
        <v>1129</v>
      </c>
      <c r="D35" s="561"/>
      <c r="E35" s="561"/>
      <c r="F35" s="561"/>
      <c r="G35" s="561"/>
      <c r="H35" s="561"/>
      <c r="I35" s="561"/>
      <c r="J35" s="561"/>
      <c r="K35" s="561"/>
      <c r="L35" s="561"/>
      <c r="M35" s="561"/>
      <c r="N35" s="561"/>
      <c r="O35" s="440">
        <f>'150.01'!O118</f>
        <v>0</v>
      </c>
    </row>
    <row r="36" spans="1:17" ht="21.6" customHeight="1" x14ac:dyDescent="0.25">
      <c r="A36" s="568" t="s">
        <v>1115</v>
      </c>
      <c r="B36" s="568"/>
      <c r="C36" s="561" t="s">
        <v>1150</v>
      </c>
      <c r="D36" s="561"/>
      <c r="E36" s="561"/>
      <c r="F36" s="561"/>
      <c r="G36" s="561"/>
      <c r="H36" s="561"/>
      <c r="I36" s="561"/>
      <c r="J36" s="561"/>
      <c r="K36" s="561"/>
      <c r="L36" s="561"/>
      <c r="M36" s="561"/>
      <c r="N36" s="561"/>
      <c r="O36" s="440">
        <f>'150.01'!O134+'150.01'!O135</f>
        <v>0</v>
      </c>
    </row>
    <row r="37" spans="1:17" ht="27.75" customHeight="1" x14ac:dyDescent="0.25">
      <c r="A37" s="568" t="s">
        <v>1116</v>
      </c>
      <c r="B37" s="568"/>
      <c r="C37" s="561" t="s">
        <v>1130</v>
      </c>
      <c r="D37" s="561"/>
      <c r="E37" s="561"/>
      <c r="F37" s="561"/>
      <c r="G37" s="561"/>
      <c r="H37" s="561"/>
      <c r="I37" s="561"/>
      <c r="J37" s="561"/>
      <c r="K37" s="561"/>
      <c r="L37" s="561"/>
      <c r="M37" s="561"/>
      <c r="N37" s="561"/>
      <c r="O37" s="440">
        <f>O33-O35-O36</f>
        <v>0</v>
      </c>
    </row>
    <row r="38" spans="1:17" ht="28.9" customHeight="1" x14ac:dyDescent="0.25">
      <c r="A38" s="568" t="s">
        <v>1117</v>
      </c>
      <c r="B38" s="568"/>
      <c r="C38" s="561" t="s">
        <v>1131</v>
      </c>
      <c r="D38" s="561"/>
      <c r="E38" s="561"/>
      <c r="F38" s="561"/>
      <c r="G38" s="561"/>
      <c r="H38" s="561"/>
      <c r="I38" s="561"/>
      <c r="J38" s="561"/>
      <c r="K38" s="561"/>
      <c r="L38" s="561"/>
      <c r="M38" s="561"/>
      <c r="N38" s="561"/>
      <c r="O38" s="440">
        <f>O30*0.25</f>
        <v>0</v>
      </c>
    </row>
    <row r="39" spans="1:17" ht="25.5" customHeight="1" x14ac:dyDescent="0.25">
      <c r="A39" s="568" t="s">
        <v>1118</v>
      </c>
      <c r="B39" s="568"/>
      <c r="C39" s="569" t="s">
        <v>1132</v>
      </c>
      <c r="D39" s="569"/>
      <c r="E39" s="569"/>
      <c r="F39" s="569"/>
      <c r="G39" s="569"/>
      <c r="H39" s="569"/>
      <c r="I39" s="569"/>
      <c r="J39" s="569"/>
      <c r="K39" s="569"/>
      <c r="L39" s="569"/>
      <c r="M39" s="569"/>
      <c r="N39" s="569"/>
      <c r="O39" s="440">
        <f>IF((O37-O38)&lt;0,0,(O37-O38))</f>
        <v>0</v>
      </c>
    </row>
    <row r="40" spans="1:17" ht="30" customHeight="1" x14ac:dyDescent="0.25">
      <c r="A40" s="568" t="s">
        <v>1119</v>
      </c>
      <c r="B40" s="568"/>
      <c r="C40" s="561" t="s">
        <v>1133</v>
      </c>
      <c r="D40" s="561"/>
      <c r="E40" s="561"/>
      <c r="F40" s="561"/>
      <c r="G40" s="561"/>
      <c r="H40" s="561"/>
      <c r="I40" s="561"/>
      <c r="J40" s="561"/>
      <c r="K40" s="561"/>
      <c r="L40" s="561"/>
      <c r="M40" s="561"/>
      <c r="N40" s="561"/>
      <c r="O40" s="440"/>
    </row>
    <row r="41" spans="1:17" ht="16.899999999999999" customHeight="1" x14ac:dyDescent="0.25">
      <c r="A41" s="829"/>
      <c r="B41" s="628"/>
      <c r="C41" s="628"/>
      <c r="D41" s="628"/>
      <c r="E41" s="628"/>
      <c r="F41" s="628"/>
      <c r="G41" s="628"/>
      <c r="H41" s="628"/>
      <c r="I41" s="628"/>
      <c r="J41" s="628"/>
      <c r="K41" s="628"/>
      <c r="L41" s="628"/>
      <c r="M41" s="628"/>
      <c r="N41" s="628"/>
      <c r="O41" s="563"/>
    </row>
    <row r="42" spans="1:17" ht="47.45" customHeight="1" x14ac:dyDescent="0.25">
      <c r="A42" s="777" t="s">
        <v>1134</v>
      </c>
      <c r="B42" s="777"/>
      <c r="C42" s="830" t="s">
        <v>1151</v>
      </c>
      <c r="D42" s="832"/>
      <c r="E42" s="832"/>
      <c r="F42" s="832"/>
      <c r="G42" s="832"/>
      <c r="H42" s="831"/>
      <c r="I42" s="830" t="s">
        <v>1135</v>
      </c>
      <c r="J42" s="831"/>
      <c r="K42" s="830" t="s">
        <v>1136</v>
      </c>
      <c r="L42" s="832"/>
      <c r="M42" s="831"/>
      <c r="N42" s="830" t="s">
        <v>1137</v>
      </c>
      <c r="O42" s="831"/>
      <c r="P42" s="17"/>
      <c r="Q42" s="17"/>
    </row>
    <row r="43" spans="1:17" x14ac:dyDescent="0.25">
      <c r="A43" s="777" t="s">
        <v>1138</v>
      </c>
      <c r="B43" s="777"/>
      <c r="C43" s="816" t="s">
        <v>1152</v>
      </c>
      <c r="D43" s="817"/>
      <c r="E43" s="817"/>
      <c r="F43" s="817"/>
      <c r="G43" s="817"/>
      <c r="H43" s="818"/>
      <c r="I43" s="824">
        <v>0.25</v>
      </c>
      <c r="J43" s="825"/>
      <c r="K43" s="822"/>
      <c r="L43" s="823"/>
      <c r="M43" s="821"/>
      <c r="N43" s="820"/>
      <c r="O43" s="821"/>
      <c r="P43" s="17"/>
      <c r="Q43" s="17"/>
    </row>
    <row r="44" spans="1:17" x14ac:dyDescent="0.25">
      <c r="A44" s="777" t="s">
        <v>1139</v>
      </c>
      <c r="B44" s="777"/>
      <c r="C44" s="819" t="s">
        <v>1153</v>
      </c>
      <c r="D44" s="817"/>
      <c r="E44" s="817"/>
      <c r="F44" s="817"/>
      <c r="G44" s="817"/>
      <c r="H44" s="818"/>
      <c r="I44" s="824">
        <v>0.05</v>
      </c>
      <c r="J44" s="825"/>
      <c r="K44" s="822"/>
      <c r="L44" s="823"/>
      <c r="M44" s="821"/>
      <c r="N44" s="820"/>
      <c r="O44" s="821"/>
      <c r="P44" s="17"/>
      <c r="Q44" s="17"/>
    </row>
    <row r="45" spans="1:17" x14ac:dyDescent="0.25">
      <c r="A45" s="777" t="s">
        <v>1140</v>
      </c>
      <c r="B45" s="777"/>
      <c r="C45" s="816" t="s">
        <v>1154</v>
      </c>
      <c r="D45" s="817"/>
      <c r="E45" s="817"/>
      <c r="F45" s="817"/>
      <c r="G45" s="817"/>
      <c r="H45" s="818"/>
      <c r="I45" s="824">
        <v>0.1</v>
      </c>
      <c r="J45" s="825"/>
      <c r="K45" s="822"/>
      <c r="L45" s="823"/>
      <c r="M45" s="821"/>
      <c r="N45" s="820"/>
      <c r="O45" s="821"/>
      <c r="P45" s="17"/>
      <c r="Q45" s="17"/>
    </row>
    <row r="46" spans="1:17" x14ac:dyDescent="0.25">
      <c r="A46" s="777" t="s">
        <v>1141</v>
      </c>
      <c r="B46" s="777"/>
      <c r="C46" s="816" t="s">
        <v>1155</v>
      </c>
      <c r="D46" s="817"/>
      <c r="E46" s="817"/>
      <c r="F46" s="817"/>
      <c r="G46" s="817"/>
      <c r="H46" s="818"/>
      <c r="I46" s="824">
        <v>0.1</v>
      </c>
      <c r="J46" s="825"/>
      <c r="K46" s="822"/>
      <c r="L46" s="823"/>
      <c r="M46" s="821"/>
      <c r="N46" s="820"/>
      <c r="O46" s="821"/>
      <c r="P46" s="17"/>
      <c r="Q46" s="17"/>
    </row>
    <row r="47" spans="1:17" x14ac:dyDescent="0.25">
      <c r="A47" s="777" t="s">
        <v>1142</v>
      </c>
      <c r="B47" s="777"/>
      <c r="C47" s="816" t="s">
        <v>1156</v>
      </c>
      <c r="D47" s="817"/>
      <c r="E47" s="817"/>
      <c r="F47" s="817"/>
      <c r="G47" s="817"/>
      <c r="H47" s="818"/>
      <c r="I47" s="824">
        <v>0.1</v>
      </c>
      <c r="J47" s="825"/>
      <c r="K47" s="822"/>
      <c r="L47" s="823"/>
      <c r="M47" s="821"/>
      <c r="N47" s="820"/>
      <c r="O47" s="821"/>
      <c r="P47" s="17"/>
      <c r="Q47" s="17"/>
    </row>
    <row r="48" spans="1:17" x14ac:dyDescent="0.25">
      <c r="A48" s="777" t="s">
        <v>1143</v>
      </c>
      <c r="B48" s="777"/>
      <c r="C48" s="816" t="s">
        <v>1157</v>
      </c>
      <c r="D48" s="817"/>
      <c r="E48" s="817"/>
      <c r="F48" s="817"/>
      <c r="G48" s="817"/>
      <c r="H48" s="818"/>
      <c r="I48" s="824">
        <v>0.1</v>
      </c>
      <c r="J48" s="825"/>
      <c r="K48" s="822"/>
      <c r="L48" s="823"/>
      <c r="M48" s="821"/>
      <c r="N48" s="820"/>
      <c r="O48" s="821"/>
      <c r="P48" s="17"/>
      <c r="Q48" s="17"/>
    </row>
    <row r="49" spans="1:17" x14ac:dyDescent="0.25">
      <c r="A49" s="777" t="s">
        <v>1144</v>
      </c>
      <c r="B49" s="777"/>
      <c r="C49" s="816" t="s">
        <v>1158</v>
      </c>
      <c r="D49" s="817"/>
      <c r="E49" s="817"/>
      <c r="F49" s="817"/>
      <c r="G49" s="817"/>
      <c r="H49" s="818"/>
      <c r="I49" s="710"/>
      <c r="J49" s="712"/>
      <c r="K49" s="822"/>
      <c r="L49" s="823"/>
      <c r="M49" s="821"/>
      <c r="N49" s="820"/>
      <c r="O49" s="821"/>
      <c r="P49" s="17"/>
      <c r="Q49" s="17"/>
    </row>
    <row r="50" spans="1:17" ht="16.899999999999999" customHeight="1" x14ac:dyDescent="0.25">
      <c r="A50" s="829"/>
      <c r="B50" s="628"/>
      <c r="C50" s="628"/>
      <c r="D50" s="628"/>
      <c r="E50" s="628"/>
      <c r="F50" s="628"/>
      <c r="G50" s="628"/>
      <c r="H50" s="628"/>
      <c r="I50" s="628"/>
      <c r="J50" s="628"/>
      <c r="K50" s="628"/>
      <c r="L50" s="628"/>
      <c r="M50" s="628"/>
      <c r="N50" s="628"/>
      <c r="O50" s="563"/>
    </row>
    <row r="51" spans="1:17" ht="28.9" customHeight="1" x14ac:dyDescent="0.25">
      <c r="A51" s="833" t="s">
        <v>1145</v>
      </c>
      <c r="B51" s="833"/>
      <c r="C51" s="833"/>
      <c r="D51" s="833"/>
      <c r="E51" s="833"/>
      <c r="F51" s="833"/>
      <c r="G51" s="777" t="s">
        <v>1146</v>
      </c>
      <c r="H51" s="777"/>
      <c r="I51" s="777" t="s">
        <v>1147</v>
      </c>
      <c r="J51" s="777"/>
      <c r="K51" s="777"/>
      <c r="L51" s="777"/>
      <c r="M51" s="777"/>
      <c r="N51" s="777"/>
      <c r="O51" s="777"/>
    </row>
    <row r="52" spans="1:17" x14ac:dyDescent="0.25">
      <c r="A52" s="826"/>
      <c r="B52" s="826"/>
      <c r="C52" s="826"/>
      <c r="D52" s="826"/>
      <c r="E52" s="826"/>
      <c r="F52" s="826"/>
      <c r="G52" s="827">
        <v>0</v>
      </c>
      <c r="H52" s="827"/>
      <c r="I52" s="828">
        <f>A52*G52</f>
        <v>0</v>
      </c>
      <c r="J52" s="828"/>
      <c r="K52" s="828"/>
      <c r="L52" s="828"/>
      <c r="M52" s="828"/>
      <c r="N52" s="828"/>
      <c r="O52" s="828"/>
    </row>
    <row r="53" spans="1:17" x14ac:dyDescent="0.25">
      <c r="A53" s="826"/>
      <c r="B53" s="826"/>
      <c r="C53" s="826"/>
      <c r="D53" s="826"/>
      <c r="E53" s="826"/>
      <c r="F53" s="826"/>
      <c r="G53" s="827">
        <v>10</v>
      </c>
      <c r="H53" s="827"/>
      <c r="I53" s="828">
        <f t="shared" ref="I53:I58" si="0">A53*G53</f>
        <v>0</v>
      </c>
      <c r="J53" s="828"/>
      <c r="K53" s="828"/>
      <c r="L53" s="828"/>
      <c r="M53" s="828"/>
      <c r="N53" s="828"/>
      <c r="O53" s="828"/>
    </row>
    <row r="54" spans="1:17" x14ac:dyDescent="0.25">
      <c r="A54" s="826"/>
      <c r="B54" s="826"/>
      <c r="C54" s="826"/>
      <c r="D54" s="826"/>
      <c r="E54" s="826"/>
      <c r="F54" s="826"/>
      <c r="G54" s="827">
        <v>20</v>
      </c>
      <c r="H54" s="827"/>
      <c r="I54" s="828">
        <f t="shared" si="0"/>
        <v>0</v>
      </c>
      <c r="J54" s="828"/>
      <c r="K54" s="828"/>
      <c r="L54" s="828"/>
      <c r="M54" s="828"/>
      <c r="N54" s="828"/>
      <c r="O54" s="828"/>
    </row>
    <row r="55" spans="1:17" x14ac:dyDescent="0.25">
      <c r="A55" s="826"/>
      <c r="B55" s="826"/>
      <c r="C55" s="826"/>
      <c r="D55" s="826"/>
      <c r="E55" s="826"/>
      <c r="F55" s="826"/>
      <c r="G55" s="827">
        <v>30</v>
      </c>
      <c r="H55" s="827"/>
      <c r="I55" s="828">
        <f t="shared" si="0"/>
        <v>0</v>
      </c>
      <c r="J55" s="828"/>
      <c r="K55" s="828"/>
      <c r="L55" s="828"/>
      <c r="M55" s="828"/>
      <c r="N55" s="828"/>
      <c r="O55" s="828"/>
    </row>
    <row r="56" spans="1:17" x14ac:dyDescent="0.25">
      <c r="A56" s="826"/>
      <c r="B56" s="826"/>
      <c r="C56" s="826"/>
      <c r="D56" s="826"/>
      <c r="E56" s="826"/>
      <c r="F56" s="826"/>
      <c r="G56" s="827">
        <v>40</v>
      </c>
      <c r="H56" s="827"/>
      <c r="I56" s="828">
        <f t="shared" si="0"/>
        <v>0</v>
      </c>
      <c r="J56" s="828"/>
      <c r="K56" s="828"/>
      <c r="L56" s="828"/>
      <c r="M56" s="828"/>
      <c r="N56" s="828"/>
      <c r="O56" s="828"/>
    </row>
    <row r="57" spans="1:17" x14ac:dyDescent="0.25">
      <c r="A57" s="826"/>
      <c r="B57" s="826"/>
      <c r="C57" s="826"/>
      <c r="D57" s="826"/>
      <c r="E57" s="826"/>
      <c r="F57" s="826"/>
      <c r="G57" s="827">
        <v>50</v>
      </c>
      <c r="H57" s="827"/>
      <c r="I57" s="828">
        <f t="shared" si="0"/>
        <v>0</v>
      </c>
      <c r="J57" s="828"/>
      <c r="K57" s="828"/>
      <c r="L57" s="828"/>
      <c r="M57" s="828"/>
      <c r="N57" s="828"/>
      <c r="O57" s="828"/>
    </row>
    <row r="58" spans="1:17" x14ac:dyDescent="0.25">
      <c r="A58" s="826"/>
      <c r="B58" s="826"/>
      <c r="C58" s="826"/>
      <c r="D58" s="826"/>
      <c r="E58" s="826"/>
      <c r="F58" s="826"/>
      <c r="G58" s="827">
        <v>60</v>
      </c>
      <c r="H58" s="827"/>
      <c r="I58" s="828">
        <f t="shared" si="0"/>
        <v>0</v>
      </c>
      <c r="J58" s="828"/>
      <c r="K58" s="828"/>
      <c r="L58" s="828"/>
      <c r="M58" s="828"/>
      <c r="N58" s="828"/>
      <c r="O58" s="828"/>
    </row>
    <row r="59" spans="1:17" x14ac:dyDescent="0.25">
      <c r="A59" s="777" t="s">
        <v>1148</v>
      </c>
      <c r="B59" s="777"/>
      <c r="C59" s="777" t="s">
        <v>1149</v>
      </c>
      <c r="D59" s="777"/>
      <c r="E59" s="777"/>
      <c r="F59" s="777"/>
      <c r="G59" s="777"/>
      <c r="H59" s="777"/>
      <c r="I59" s="828">
        <f>I52+I53+I54+I55+I56+I57+I58</f>
        <v>0</v>
      </c>
      <c r="J59" s="828"/>
      <c r="K59" s="828"/>
      <c r="L59" s="828"/>
      <c r="M59" s="828"/>
      <c r="N59" s="828"/>
      <c r="O59" s="828"/>
    </row>
  </sheetData>
  <mergeCells count="123">
    <mergeCell ref="A23:B23"/>
    <mergeCell ref="A24:B24"/>
    <mergeCell ref="A25:B25"/>
    <mergeCell ref="C24:N24"/>
    <mergeCell ref="C25:N25"/>
    <mergeCell ref="A20:B20"/>
    <mergeCell ref="A21:B21"/>
    <mergeCell ref="A22:B22"/>
    <mergeCell ref="B6:K6"/>
    <mergeCell ref="C8:F8"/>
    <mergeCell ref="A19:B19"/>
    <mergeCell ref="A29:B29"/>
    <mergeCell ref="A30:B30"/>
    <mergeCell ref="A31:B31"/>
    <mergeCell ref="C29:N29"/>
    <mergeCell ref="C30:N30"/>
    <mergeCell ref="C31:N31"/>
    <mergeCell ref="A26:B26"/>
    <mergeCell ref="A27:B27"/>
    <mergeCell ref="A28:B28"/>
    <mergeCell ref="C26:N26"/>
    <mergeCell ref="C27:N27"/>
    <mergeCell ref="C28:N28"/>
    <mergeCell ref="A36:B36"/>
    <mergeCell ref="C35:N35"/>
    <mergeCell ref="C36:N36"/>
    <mergeCell ref="A37:B37"/>
    <mergeCell ref="C37:N37"/>
    <mergeCell ref="A32:B32"/>
    <mergeCell ref="A33:B33"/>
    <mergeCell ref="A34:B34"/>
    <mergeCell ref="C32:N32"/>
    <mergeCell ref="C33:N33"/>
    <mergeCell ref="C34:N34"/>
    <mergeCell ref="C38:N38"/>
    <mergeCell ref="K43:M43"/>
    <mergeCell ref="N43:O43"/>
    <mergeCell ref="M2:O2"/>
    <mergeCell ref="A4:M4"/>
    <mergeCell ref="B15:O15"/>
    <mergeCell ref="B16:O16"/>
    <mergeCell ref="A18:O18"/>
    <mergeCell ref="C19:N19"/>
    <mergeCell ref="G12:J12"/>
    <mergeCell ref="N12:O12"/>
    <mergeCell ref="E14:O14"/>
    <mergeCell ref="C20:N20"/>
    <mergeCell ref="C21:N21"/>
    <mergeCell ref="C22:N22"/>
    <mergeCell ref="C23:N23"/>
    <mergeCell ref="A43:B43"/>
    <mergeCell ref="A40:B40"/>
    <mergeCell ref="C40:N40"/>
    <mergeCell ref="A39:B39"/>
    <mergeCell ref="C39:N39"/>
    <mergeCell ref="A42:B42"/>
    <mergeCell ref="A38:B38"/>
    <mergeCell ref="A35:B35"/>
    <mergeCell ref="I51:O51"/>
    <mergeCell ref="A52:F52"/>
    <mergeCell ref="G52:H52"/>
    <mergeCell ref="I52:O52"/>
    <mergeCell ref="A53:F53"/>
    <mergeCell ref="G53:H53"/>
    <mergeCell ref="I53:O53"/>
    <mergeCell ref="A41:O41"/>
    <mergeCell ref="A50:O50"/>
    <mergeCell ref="N42:O42"/>
    <mergeCell ref="K42:M42"/>
    <mergeCell ref="C42:H42"/>
    <mergeCell ref="K47:M47"/>
    <mergeCell ref="N47:O47"/>
    <mergeCell ref="K48:M48"/>
    <mergeCell ref="A51:F51"/>
    <mergeCell ref="A49:B49"/>
    <mergeCell ref="A46:B46"/>
    <mergeCell ref="A47:B47"/>
    <mergeCell ref="A48:B48"/>
    <mergeCell ref="A44:B44"/>
    <mergeCell ref="A45:B45"/>
    <mergeCell ref="G51:H51"/>
    <mergeCell ref="I42:J42"/>
    <mergeCell ref="C59:H59"/>
    <mergeCell ref="A57:F57"/>
    <mergeCell ref="G57:H57"/>
    <mergeCell ref="I57:O57"/>
    <mergeCell ref="A58:F58"/>
    <mergeCell ref="G58:H58"/>
    <mergeCell ref="I58:O58"/>
    <mergeCell ref="G54:H54"/>
    <mergeCell ref="I54:O54"/>
    <mergeCell ref="A55:F55"/>
    <mergeCell ref="G55:H55"/>
    <mergeCell ref="I55:O55"/>
    <mergeCell ref="A56:F56"/>
    <mergeCell ref="G56:H56"/>
    <mergeCell ref="I56:O56"/>
    <mergeCell ref="I59:O59"/>
    <mergeCell ref="A59:B59"/>
    <mergeCell ref="A54:F54"/>
    <mergeCell ref="I49:J49"/>
    <mergeCell ref="C43:H43"/>
    <mergeCell ref="C44:H44"/>
    <mergeCell ref="C45:H45"/>
    <mergeCell ref="C46:H46"/>
    <mergeCell ref="C47:H47"/>
    <mergeCell ref="C48:H48"/>
    <mergeCell ref="C49:H49"/>
    <mergeCell ref="N48:O48"/>
    <mergeCell ref="K49:M49"/>
    <mergeCell ref="N49:O49"/>
    <mergeCell ref="I43:J43"/>
    <mergeCell ref="I44:J44"/>
    <mergeCell ref="I45:J45"/>
    <mergeCell ref="I46:J46"/>
    <mergeCell ref="I47:J47"/>
    <mergeCell ref="I48:J48"/>
    <mergeCell ref="K44:M44"/>
    <mergeCell ref="N44:O44"/>
    <mergeCell ref="K45:M45"/>
    <mergeCell ref="N45:O45"/>
    <mergeCell ref="K46:M46"/>
    <mergeCell ref="N46:O46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16"/>
  <sheetViews>
    <sheetView zoomScaleNormal="100" workbookViewId="0">
      <selection activeCell="H8" sqref="H8"/>
    </sheetView>
  </sheetViews>
  <sheetFormatPr defaultColWidth="8.7109375" defaultRowHeight="15" outlineLevelRow="1" x14ac:dyDescent="0.25"/>
  <cols>
    <col min="1" max="1" width="9" style="24" customWidth="1"/>
    <col min="2" max="2" width="15.7109375" style="24" customWidth="1"/>
    <col min="3" max="3" width="15.140625" style="24" customWidth="1"/>
    <col min="4" max="5" width="8.7109375" style="24"/>
    <col min="6" max="6" width="13.140625" style="24" customWidth="1"/>
    <col min="7" max="7" width="19" style="24" customWidth="1"/>
    <col min="8" max="8" width="23.140625" style="24" customWidth="1"/>
    <col min="9" max="10" width="22.28515625" style="24" customWidth="1"/>
    <col min="11" max="16384" width="8.7109375" style="24"/>
  </cols>
  <sheetData>
    <row r="2" spans="1:10" x14ac:dyDescent="0.25">
      <c r="H2" s="25" t="s">
        <v>315</v>
      </c>
      <c r="I2" s="25" t="s">
        <v>418</v>
      </c>
      <c r="J2" s="25" t="s">
        <v>717</v>
      </c>
    </row>
    <row r="3" spans="1:10" x14ac:dyDescent="0.25">
      <c r="B3" s="765" t="s">
        <v>160</v>
      </c>
      <c r="C3" s="765"/>
      <c r="D3" s="765"/>
      <c r="E3" s="765"/>
      <c r="F3" s="765"/>
      <c r="G3" s="765"/>
      <c r="H3" s="765"/>
    </row>
    <row r="4" spans="1:10" x14ac:dyDescent="0.25">
      <c r="A4" s="26"/>
      <c r="B4" s="26"/>
      <c r="C4" s="26"/>
      <c r="D4" s="26"/>
      <c r="E4" s="26"/>
      <c r="F4" s="26"/>
      <c r="G4" s="26"/>
      <c r="H4" s="26"/>
      <c r="I4" s="26"/>
      <c r="J4" s="26"/>
    </row>
    <row r="5" spans="1:10" x14ac:dyDescent="0.25">
      <c r="A5" s="26"/>
      <c r="B5" s="767" t="s">
        <v>98</v>
      </c>
      <c r="C5" s="767"/>
      <c r="D5" s="767"/>
      <c r="E5" s="767"/>
      <c r="F5" s="767"/>
      <c r="G5" s="767"/>
      <c r="H5" s="767"/>
    </row>
    <row r="6" spans="1:10" ht="15.75" thickBot="1" x14ac:dyDescent="0.3">
      <c r="A6" s="28"/>
      <c r="B6" s="26"/>
      <c r="C6" s="26"/>
      <c r="D6" s="26"/>
      <c r="E6" s="26"/>
      <c r="F6" s="26"/>
      <c r="G6" s="26"/>
      <c r="H6" s="26"/>
      <c r="I6" s="26"/>
      <c r="J6" s="26"/>
    </row>
    <row r="7" spans="1:10" ht="15.75" thickBot="1" x14ac:dyDescent="0.3">
      <c r="A7" s="28">
        <v>1</v>
      </c>
      <c r="B7" s="26" t="s">
        <v>99</v>
      </c>
      <c r="C7" s="768">
        <f>'150.00'!C8:F8</f>
        <v>222222222222</v>
      </c>
      <c r="D7" s="769"/>
      <c r="E7" s="770"/>
      <c r="F7" s="26"/>
      <c r="G7" s="26"/>
      <c r="H7" s="26"/>
      <c r="I7" s="26"/>
      <c r="J7" s="26"/>
    </row>
    <row r="8" spans="1:10" ht="15.75" thickBot="1" x14ac:dyDescent="0.3">
      <c r="A8" s="28">
        <v>2</v>
      </c>
      <c r="B8" s="26" t="s">
        <v>100</v>
      </c>
      <c r="C8" s="26"/>
      <c r="D8" s="26"/>
      <c r="E8" s="26"/>
      <c r="F8" s="26"/>
      <c r="G8" s="26"/>
      <c r="H8" s="29">
        <f>'150.00'!K10</f>
        <v>2021</v>
      </c>
      <c r="I8" s="29">
        <f>H8</f>
        <v>2021</v>
      </c>
      <c r="J8" s="29">
        <f>H8</f>
        <v>2021</v>
      </c>
    </row>
    <row r="9" spans="1:10" ht="15.75" thickBot="1" x14ac:dyDescent="0.3">
      <c r="A9" s="28"/>
      <c r="B9" s="841" t="s">
        <v>743</v>
      </c>
      <c r="C9" s="841"/>
      <c r="D9" s="841"/>
      <c r="E9" s="841"/>
      <c r="F9" s="841"/>
      <c r="G9" s="841"/>
      <c r="H9" s="25" t="s">
        <v>418</v>
      </c>
      <c r="I9" s="25" t="s">
        <v>717</v>
      </c>
      <c r="J9" s="25" t="s">
        <v>315</v>
      </c>
    </row>
    <row r="10" spans="1:10" ht="30.75" customHeight="1" x14ac:dyDescent="0.25">
      <c r="A10" s="30" t="s">
        <v>152</v>
      </c>
      <c r="B10" s="771" t="s">
        <v>153</v>
      </c>
      <c r="C10" s="771"/>
      <c r="D10" s="771"/>
      <c r="E10" s="771"/>
      <c r="F10" s="771"/>
      <c r="G10" s="771"/>
      <c r="H10" s="836" t="s">
        <v>928</v>
      </c>
      <c r="I10" s="836" t="s">
        <v>719</v>
      </c>
      <c r="J10" s="836" t="s">
        <v>607</v>
      </c>
    </row>
    <row r="11" spans="1:10" ht="17.25" customHeight="1" x14ac:dyDescent="0.25">
      <c r="A11" s="199"/>
      <c r="B11" s="112" t="s">
        <v>422</v>
      </c>
      <c r="C11" s="112" t="s">
        <v>99</v>
      </c>
      <c r="D11" s="838" t="s">
        <v>721</v>
      </c>
      <c r="E11" s="839"/>
      <c r="F11" s="839"/>
      <c r="G11" s="840"/>
      <c r="H11" s="837"/>
      <c r="I11" s="837"/>
      <c r="J11" s="837"/>
    </row>
    <row r="12" spans="1:10" ht="27" customHeight="1" x14ac:dyDescent="0.25">
      <c r="A12" s="32" t="s">
        <v>112</v>
      </c>
      <c r="B12" s="772" t="s">
        <v>258</v>
      </c>
      <c r="C12" s="772"/>
      <c r="D12" s="772"/>
      <c r="E12" s="772"/>
      <c r="F12" s="772"/>
      <c r="G12" s="772"/>
      <c r="H12" s="434">
        <f>H14+H28+H42+H56+H70+H84+H98</f>
        <v>0</v>
      </c>
      <c r="I12" s="434">
        <f>I14+I28+I42+I56+I70+I84+I98</f>
        <v>0</v>
      </c>
      <c r="J12" s="434">
        <f>J14+J28+J42+J56+J70+J84+J98</f>
        <v>0</v>
      </c>
    </row>
    <row r="13" spans="1:10" ht="12.75" customHeight="1" x14ac:dyDescent="0.25">
      <c r="A13" s="34"/>
      <c r="B13" s="835" t="s">
        <v>154</v>
      </c>
      <c r="C13" s="835"/>
      <c r="D13" s="835"/>
      <c r="E13" s="835"/>
      <c r="F13" s="835"/>
      <c r="G13" s="835"/>
      <c r="H13" s="435"/>
      <c r="I13" s="435"/>
      <c r="J13" s="435"/>
    </row>
    <row r="14" spans="1:10" ht="20.25" customHeight="1" x14ac:dyDescent="0.25">
      <c r="A14" s="34">
        <v>1</v>
      </c>
      <c r="B14" s="835" t="s">
        <v>720</v>
      </c>
      <c r="C14" s="835"/>
      <c r="D14" s="835"/>
      <c r="E14" s="835"/>
      <c r="F14" s="835"/>
      <c r="G14" s="835"/>
      <c r="H14" s="435">
        <f>SUM(H15:H27)</f>
        <v>0</v>
      </c>
      <c r="I14" s="435">
        <f>SUM(I15:I27)</f>
        <v>0</v>
      </c>
      <c r="J14" s="435">
        <f>SUM(J15:J27)</f>
        <v>0</v>
      </c>
    </row>
    <row r="15" spans="1:10" ht="20.25" customHeight="1" outlineLevel="1" x14ac:dyDescent="0.25">
      <c r="A15" s="34"/>
      <c r="B15" s="201"/>
      <c r="C15" s="202"/>
      <c r="D15" s="700"/>
      <c r="E15" s="700"/>
      <c r="F15" s="700"/>
      <c r="G15" s="700"/>
      <c r="H15" s="436"/>
      <c r="I15" s="436"/>
      <c r="J15" s="435">
        <f>SUM(H15:I15)</f>
        <v>0</v>
      </c>
    </row>
    <row r="16" spans="1:10" ht="20.25" customHeight="1" outlineLevel="1" x14ac:dyDescent="0.25">
      <c r="A16" s="34"/>
      <c r="B16" s="201"/>
      <c r="C16" s="202"/>
      <c r="D16" s="700"/>
      <c r="E16" s="700"/>
      <c r="F16" s="700"/>
      <c r="G16" s="700"/>
      <c r="H16" s="436"/>
      <c r="I16" s="436"/>
      <c r="J16" s="435">
        <f t="shared" ref="J16:J27" si="0">SUM(H16:I16)</f>
        <v>0</v>
      </c>
    </row>
    <row r="17" spans="1:10" ht="20.25" customHeight="1" outlineLevel="1" x14ac:dyDescent="0.25">
      <c r="A17" s="34"/>
      <c r="B17" s="201"/>
      <c r="C17" s="202"/>
      <c r="D17" s="700"/>
      <c r="E17" s="700"/>
      <c r="F17" s="700"/>
      <c r="G17" s="700"/>
      <c r="H17" s="436"/>
      <c r="I17" s="436"/>
      <c r="J17" s="435">
        <f t="shared" si="0"/>
        <v>0</v>
      </c>
    </row>
    <row r="18" spans="1:10" ht="20.25" customHeight="1" outlineLevel="1" x14ac:dyDescent="0.25">
      <c r="A18" s="34"/>
      <c r="B18" s="201"/>
      <c r="C18" s="202"/>
      <c r="D18" s="700"/>
      <c r="E18" s="700"/>
      <c r="F18" s="700"/>
      <c r="G18" s="700"/>
      <c r="H18" s="436"/>
      <c r="I18" s="436"/>
      <c r="J18" s="435">
        <f t="shared" si="0"/>
        <v>0</v>
      </c>
    </row>
    <row r="19" spans="1:10" ht="20.25" customHeight="1" outlineLevel="1" x14ac:dyDescent="0.25">
      <c r="A19" s="34"/>
      <c r="B19" s="201"/>
      <c r="C19" s="202"/>
      <c r="D19" s="700"/>
      <c r="E19" s="700"/>
      <c r="F19" s="700"/>
      <c r="G19" s="700"/>
      <c r="H19" s="436"/>
      <c r="I19" s="436"/>
      <c r="J19" s="435">
        <f t="shared" si="0"/>
        <v>0</v>
      </c>
    </row>
    <row r="20" spans="1:10" ht="20.25" customHeight="1" outlineLevel="1" x14ac:dyDescent="0.25">
      <c r="A20" s="34"/>
      <c r="B20" s="201"/>
      <c r="C20" s="202"/>
      <c r="D20" s="700"/>
      <c r="E20" s="700"/>
      <c r="F20" s="700"/>
      <c r="G20" s="700"/>
      <c r="H20" s="436"/>
      <c r="I20" s="436"/>
      <c r="J20" s="435">
        <f t="shared" si="0"/>
        <v>0</v>
      </c>
    </row>
    <row r="21" spans="1:10" ht="20.25" customHeight="1" outlineLevel="1" x14ac:dyDescent="0.25">
      <c r="A21" s="34"/>
      <c r="B21" s="201"/>
      <c r="C21" s="202"/>
      <c r="D21" s="700"/>
      <c r="E21" s="700"/>
      <c r="F21" s="700"/>
      <c r="G21" s="700"/>
      <c r="H21" s="436"/>
      <c r="I21" s="436"/>
      <c r="J21" s="435">
        <f t="shared" si="0"/>
        <v>0</v>
      </c>
    </row>
    <row r="22" spans="1:10" ht="20.25" customHeight="1" outlineLevel="1" x14ac:dyDescent="0.25">
      <c r="A22" s="34"/>
      <c r="B22" s="201"/>
      <c r="C22" s="202"/>
      <c r="D22" s="700"/>
      <c r="E22" s="700"/>
      <c r="F22" s="700"/>
      <c r="G22" s="700"/>
      <c r="H22" s="436"/>
      <c r="I22" s="436"/>
      <c r="J22" s="435">
        <f t="shared" si="0"/>
        <v>0</v>
      </c>
    </row>
    <row r="23" spans="1:10" ht="20.25" customHeight="1" outlineLevel="1" x14ac:dyDescent="0.25">
      <c r="A23" s="34"/>
      <c r="B23" s="201"/>
      <c r="C23" s="202"/>
      <c r="D23" s="700"/>
      <c r="E23" s="700"/>
      <c r="F23" s="700"/>
      <c r="G23" s="700"/>
      <c r="H23" s="436"/>
      <c r="I23" s="436"/>
      <c r="J23" s="435">
        <f t="shared" si="0"/>
        <v>0</v>
      </c>
    </row>
    <row r="24" spans="1:10" ht="20.25" customHeight="1" outlineLevel="1" x14ac:dyDescent="0.25">
      <c r="A24" s="34"/>
      <c r="B24" s="201"/>
      <c r="C24" s="202"/>
      <c r="D24" s="700"/>
      <c r="E24" s="700"/>
      <c r="F24" s="700"/>
      <c r="G24" s="700"/>
      <c r="H24" s="436"/>
      <c r="I24" s="436"/>
      <c r="J24" s="435">
        <f t="shared" si="0"/>
        <v>0</v>
      </c>
    </row>
    <row r="25" spans="1:10" ht="20.25" customHeight="1" outlineLevel="1" x14ac:dyDescent="0.25">
      <c r="A25" s="34"/>
      <c r="B25" s="201"/>
      <c r="C25" s="202"/>
      <c r="D25" s="700"/>
      <c r="E25" s="700"/>
      <c r="F25" s="700"/>
      <c r="G25" s="700"/>
      <c r="H25" s="436"/>
      <c r="I25" s="436"/>
      <c r="J25" s="435">
        <f t="shared" si="0"/>
        <v>0</v>
      </c>
    </row>
    <row r="26" spans="1:10" ht="20.25" customHeight="1" outlineLevel="1" x14ac:dyDescent="0.25">
      <c r="A26" s="34"/>
      <c r="B26" s="201"/>
      <c r="C26" s="202"/>
      <c r="D26" s="700"/>
      <c r="E26" s="700"/>
      <c r="F26" s="700"/>
      <c r="G26" s="700"/>
      <c r="H26" s="436"/>
      <c r="I26" s="436"/>
      <c r="J26" s="435">
        <f t="shared" si="0"/>
        <v>0</v>
      </c>
    </row>
    <row r="27" spans="1:10" ht="20.25" customHeight="1" outlineLevel="1" x14ac:dyDescent="0.25">
      <c r="A27" s="34"/>
      <c r="B27" s="201"/>
      <c r="C27" s="202"/>
      <c r="D27" s="700"/>
      <c r="E27" s="700"/>
      <c r="F27" s="700"/>
      <c r="G27" s="700"/>
      <c r="H27" s="436"/>
      <c r="I27" s="436"/>
      <c r="J27" s="435">
        <f t="shared" si="0"/>
        <v>0</v>
      </c>
    </row>
    <row r="28" spans="1:10" ht="20.25" customHeight="1" x14ac:dyDescent="0.25">
      <c r="A28" s="34">
        <v>2</v>
      </c>
      <c r="B28" s="835" t="s">
        <v>156</v>
      </c>
      <c r="C28" s="835"/>
      <c r="D28" s="835"/>
      <c r="E28" s="835"/>
      <c r="F28" s="835"/>
      <c r="G28" s="835"/>
      <c r="H28" s="435">
        <f>SUM(H29:H41)</f>
        <v>0</v>
      </c>
      <c r="I28" s="435">
        <f>SUM(I29:I41)</f>
        <v>0</v>
      </c>
      <c r="J28" s="435">
        <f>SUM(J29:J41)</f>
        <v>0</v>
      </c>
    </row>
    <row r="29" spans="1:10" ht="20.25" customHeight="1" outlineLevel="1" x14ac:dyDescent="0.25">
      <c r="A29" s="34"/>
      <c r="B29" s="201"/>
      <c r="C29" s="202"/>
      <c r="D29" s="700"/>
      <c r="E29" s="700"/>
      <c r="F29" s="700"/>
      <c r="G29" s="700"/>
      <c r="H29" s="436"/>
      <c r="I29" s="436"/>
      <c r="J29" s="435">
        <f>SUM(H29:I29)</f>
        <v>0</v>
      </c>
    </row>
    <row r="30" spans="1:10" ht="20.25" customHeight="1" outlineLevel="1" x14ac:dyDescent="0.25">
      <c r="A30" s="34"/>
      <c r="B30" s="201"/>
      <c r="C30" s="202"/>
      <c r="D30" s="700"/>
      <c r="E30" s="700"/>
      <c r="F30" s="700"/>
      <c r="G30" s="700"/>
      <c r="H30" s="436"/>
      <c r="I30" s="436"/>
      <c r="J30" s="435">
        <f t="shared" ref="J30:J41" si="1">SUM(H30:I30)</f>
        <v>0</v>
      </c>
    </row>
    <row r="31" spans="1:10" ht="20.25" customHeight="1" outlineLevel="1" x14ac:dyDescent="0.25">
      <c r="A31" s="34"/>
      <c r="B31" s="201"/>
      <c r="C31" s="202"/>
      <c r="D31" s="700"/>
      <c r="E31" s="700"/>
      <c r="F31" s="700"/>
      <c r="G31" s="700"/>
      <c r="H31" s="436"/>
      <c r="I31" s="436"/>
      <c r="J31" s="435">
        <f t="shared" si="1"/>
        <v>0</v>
      </c>
    </row>
    <row r="32" spans="1:10" ht="20.25" customHeight="1" outlineLevel="1" x14ac:dyDescent="0.25">
      <c r="A32" s="34"/>
      <c r="B32" s="201"/>
      <c r="C32" s="202"/>
      <c r="D32" s="700"/>
      <c r="E32" s="700"/>
      <c r="F32" s="700"/>
      <c r="G32" s="700"/>
      <c r="H32" s="436"/>
      <c r="I32" s="436"/>
      <c r="J32" s="435">
        <f t="shared" si="1"/>
        <v>0</v>
      </c>
    </row>
    <row r="33" spans="1:10" ht="20.25" customHeight="1" outlineLevel="1" x14ac:dyDescent="0.25">
      <c r="A33" s="34"/>
      <c r="B33" s="201"/>
      <c r="C33" s="202"/>
      <c r="D33" s="700"/>
      <c r="E33" s="700"/>
      <c r="F33" s="700"/>
      <c r="G33" s="700"/>
      <c r="H33" s="436"/>
      <c r="I33" s="436"/>
      <c r="J33" s="435">
        <f t="shared" si="1"/>
        <v>0</v>
      </c>
    </row>
    <row r="34" spans="1:10" ht="20.25" customHeight="1" outlineLevel="1" x14ac:dyDescent="0.25">
      <c r="A34" s="34"/>
      <c r="B34" s="201"/>
      <c r="C34" s="202"/>
      <c r="D34" s="700"/>
      <c r="E34" s="700"/>
      <c r="F34" s="700"/>
      <c r="G34" s="700"/>
      <c r="H34" s="436"/>
      <c r="I34" s="436"/>
      <c r="J34" s="435">
        <f t="shared" si="1"/>
        <v>0</v>
      </c>
    </row>
    <row r="35" spans="1:10" ht="20.25" customHeight="1" outlineLevel="1" x14ac:dyDescent="0.25">
      <c r="A35" s="34"/>
      <c r="B35" s="201"/>
      <c r="C35" s="202"/>
      <c r="D35" s="700"/>
      <c r="E35" s="700"/>
      <c r="F35" s="700"/>
      <c r="G35" s="700"/>
      <c r="H35" s="436"/>
      <c r="I35" s="436"/>
      <c r="J35" s="435">
        <f t="shared" si="1"/>
        <v>0</v>
      </c>
    </row>
    <row r="36" spans="1:10" ht="20.25" customHeight="1" outlineLevel="1" x14ac:dyDescent="0.25">
      <c r="A36" s="34"/>
      <c r="B36" s="201"/>
      <c r="C36" s="202"/>
      <c r="D36" s="700"/>
      <c r="E36" s="700"/>
      <c r="F36" s="700"/>
      <c r="G36" s="700"/>
      <c r="H36" s="436"/>
      <c r="I36" s="436"/>
      <c r="J36" s="435">
        <f t="shared" si="1"/>
        <v>0</v>
      </c>
    </row>
    <row r="37" spans="1:10" ht="20.25" customHeight="1" outlineLevel="1" x14ac:dyDescent="0.25">
      <c r="A37" s="34"/>
      <c r="B37" s="201"/>
      <c r="C37" s="202"/>
      <c r="D37" s="700"/>
      <c r="E37" s="700"/>
      <c r="F37" s="700"/>
      <c r="G37" s="700"/>
      <c r="H37" s="436"/>
      <c r="I37" s="436"/>
      <c r="J37" s="435">
        <f t="shared" si="1"/>
        <v>0</v>
      </c>
    </row>
    <row r="38" spans="1:10" ht="20.25" customHeight="1" outlineLevel="1" x14ac:dyDescent="0.25">
      <c r="A38" s="34"/>
      <c r="B38" s="201"/>
      <c r="C38" s="202"/>
      <c r="D38" s="700"/>
      <c r="E38" s="700"/>
      <c r="F38" s="700"/>
      <c r="G38" s="700"/>
      <c r="H38" s="436"/>
      <c r="I38" s="436"/>
      <c r="J38" s="435">
        <f t="shared" si="1"/>
        <v>0</v>
      </c>
    </row>
    <row r="39" spans="1:10" ht="20.25" customHeight="1" outlineLevel="1" x14ac:dyDescent="0.25">
      <c r="A39" s="34"/>
      <c r="B39" s="201"/>
      <c r="C39" s="202"/>
      <c r="D39" s="700"/>
      <c r="E39" s="700"/>
      <c r="F39" s="700"/>
      <c r="G39" s="700"/>
      <c r="H39" s="436"/>
      <c r="I39" s="436"/>
      <c r="J39" s="435">
        <f t="shared" si="1"/>
        <v>0</v>
      </c>
    </row>
    <row r="40" spans="1:10" ht="20.25" customHeight="1" outlineLevel="1" x14ac:dyDescent="0.25">
      <c r="A40" s="34"/>
      <c r="B40" s="201"/>
      <c r="C40" s="202"/>
      <c r="D40" s="700"/>
      <c r="E40" s="700"/>
      <c r="F40" s="700"/>
      <c r="G40" s="700"/>
      <c r="H40" s="436"/>
      <c r="I40" s="436"/>
      <c r="J40" s="435">
        <f t="shared" si="1"/>
        <v>0</v>
      </c>
    </row>
    <row r="41" spans="1:10" ht="20.25" customHeight="1" outlineLevel="1" x14ac:dyDescent="0.25">
      <c r="A41" s="34"/>
      <c r="B41" s="201"/>
      <c r="C41" s="202"/>
      <c r="D41" s="700"/>
      <c r="E41" s="700"/>
      <c r="F41" s="700"/>
      <c r="G41" s="700"/>
      <c r="H41" s="436"/>
      <c r="I41" s="436"/>
      <c r="J41" s="435">
        <f t="shared" si="1"/>
        <v>0</v>
      </c>
    </row>
    <row r="42" spans="1:10" ht="20.25" customHeight="1" x14ac:dyDescent="0.25">
      <c r="A42" s="34">
        <v>3</v>
      </c>
      <c r="B42" s="835" t="s">
        <v>157</v>
      </c>
      <c r="C42" s="835"/>
      <c r="D42" s="835"/>
      <c r="E42" s="835"/>
      <c r="F42" s="835"/>
      <c r="G42" s="835"/>
      <c r="H42" s="435">
        <f>SUM(H43:H55)</f>
        <v>0</v>
      </c>
      <c r="I42" s="435">
        <f>SUM(I43:I55)</f>
        <v>0</v>
      </c>
      <c r="J42" s="435">
        <f>SUM(J43:J55)</f>
        <v>0</v>
      </c>
    </row>
    <row r="43" spans="1:10" ht="20.25" customHeight="1" outlineLevel="1" x14ac:dyDescent="0.25">
      <c r="A43" s="34"/>
      <c r="B43" s="201"/>
      <c r="C43" s="202"/>
      <c r="D43" s="700"/>
      <c r="E43" s="700"/>
      <c r="F43" s="700"/>
      <c r="G43" s="700"/>
      <c r="H43" s="436"/>
      <c r="I43" s="436"/>
      <c r="J43" s="435">
        <f>SUM(H43:I43)</f>
        <v>0</v>
      </c>
    </row>
    <row r="44" spans="1:10" ht="20.25" customHeight="1" outlineLevel="1" x14ac:dyDescent="0.25">
      <c r="A44" s="34"/>
      <c r="B44" s="201"/>
      <c r="C44" s="202"/>
      <c r="D44" s="700"/>
      <c r="E44" s="700"/>
      <c r="F44" s="700"/>
      <c r="G44" s="700"/>
      <c r="H44" s="436"/>
      <c r="I44" s="436"/>
      <c r="J44" s="435">
        <f t="shared" ref="J44:J55" si="2">SUM(H44:I44)</f>
        <v>0</v>
      </c>
    </row>
    <row r="45" spans="1:10" ht="20.25" customHeight="1" outlineLevel="1" x14ac:dyDescent="0.25">
      <c r="A45" s="34"/>
      <c r="B45" s="201"/>
      <c r="C45" s="202"/>
      <c r="D45" s="700"/>
      <c r="E45" s="700"/>
      <c r="F45" s="700"/>
      <c r="G45" s="700"/>
      <c r="H45" s="436"/>
      <c r="I45" s="436"/>
      <c r="J45" s="435">
        <f t="shared" si="2"/>
        <v>0</v>
      </c>
    </row>
    <row r="46" spans="1:10" ht="20.25" customHeight="1" outlineLevel="1" x14ac:dyDescent="0.25">
      <c r="A46" s="34"/>
      <c r="B46" s="201"/>
      <c r="C46" s="202"/>
      <c r="D46" s="700"/>
      <c r="E46" s="700"/>
      <c r="F46" s="700"/>
      <c r="G46" s="700"/>
      <c r="H46" s="436"/>
      <c r="I46" s="436"/>
      <c r="J46" s="435">
        <f t="shared" si="2"/>
        <v>0</v>
      </c>
    </row>
    <row r="47" spans="1:10" ht="20.25" customHeight="1" outlineLevel="1" x14ac:dyDescent="0.25">
      <c r="A47" s="34"/>
      <c r="B47" s="201"/>
      <c r="C47" s="202"/>
      <c r="D47" s="700"/>
      <c r="E47" s="700"/>
      <c r="F47" s="700"/>
      <c r="G47" s="700"/>
      <c r="H47" s="436"/>
      <c r="I47" s="436"/>
      <c r="J47" s="435">
        <f t="shared" si="2"/>
        <v>0</v>
      </c>
    </row>
    <row r="48" spans="1:10" ht="20.25" customHeight="1" outlineLevel="1" x14ac:dyDescent="0.25">
      <c r="A48" s="34"/>
      <c r="B48" s="201"/>
      <c r="C48" s="202"/>
      <c r="D48" s="700"/>
      <c r="E48" s="700"/>
      <c r="F48" s="700"/>
      <c r="G48" s="700"/>
      <c r="H48" s="436"/>
      <c r="I48" s="436"/>
      <c r="J48" s="435">
        <f t="shared" si="2"/>
        <v>0</v>
      </c>
    </row>
    <row r="49" spans="1:10" ht="20.25" customHeight="1" outlineLevel="1" x14ac:dyDescent="0.25">
      <c r="A49" s="34"/>
      <c r="B49" s="201"/>
      <c r="C49" s="202"/>
      <c r="D49" s="700"/>
      <c r="E49" s="700"/>
      <c r="F49" s="700"/>
      <c r="G49" s="700"/>
      <c r="H49" s="436"/>
      <c r="I49" s="436"/>
      <c r="J49" s="435">
        <f t="shared" si="2"/>
        <v>0</v>
      </c>
    </row>
    <row r="50" spans="1:10" ht="20.25" customHeight="1" outlineLevel="1" x14ac:dyDescent="0.25">
      <c r="A50" s="34"/>
      <c r="B50" s="201"/>
      <c r="C50" s="202"/>
      <c r="D50" s="700"/>
      <c r="E50" s="700"/>
      <c r="F50" s="700"/>
      <c r="G50" s="700"/>
      <c r="H50" s="436"/>
      <c r="I50" s="436"/>
      <c r="J50" s="435">
        <f t="shared" si="2"/>
        <v>0</v>
      </c>
    </row>
    <row r="51" spans="1:10" ht="20.25" customHeight="1" outlineLevel="1" x14ac:dyDescent="0.25">
      <c r="A51" s="34"/>
      <c r="B51" s="201"/>
      <c r="C51" s="202"/>
      <c r="D51" s="700"/>
      <c r="E51" s="700"/>
      <c r="F51" s="700"/>
      <c r="G51" s="700"/>
      <c r="H51" s="436"/>
      <c r="I51" s="436"/>
      <c r="J51" s="435">
        <f t="shared" si="2"/>
        <v>0</v>
      </c>
    </row>
    <row r="52" spans="1:10" ht="20.25" customHeight="1" outlineLevel="1" x14ac:dyDescent="0.25">
      <c r="A52" s="34"/>
      <c r="B52" s="201"/>
      <c r="C52" s="202"/>
      <c r="D52" s="700"/>
      <c r="E52" s="700"/>
      <c r="F52" s="700"/>
      <c r="G52" s="700"/>
      <c r="H52" s="436"/>
      <c r="I52" s="436"/>
      <c r="J52" s="435">
        <f t="shared" si="2"/>
        <v>0</v>
      </c>
    </row>
    <row r="53" spans="1:10" ht="20.25" customHeight="1" outlineLevel="1" x14ac:dyDescent="0.25">
      <c r="A53" s="34"/>
      <c r="B53" s="201"/>
      <c r="C53" s="202"/>
      <c r="D53" s="700"/>
      <c r="E53" s="700"/>
      <c r="F53" s="700"/>
      <c r="G53" s="700"/>
      <c r="H53" s="436"/>
      <c r="I53" s="436"/>
      <c r="J53" s="435">
        <f t="shared" si="2"/>
        <v>0</v>
      </c>
    </row>
    <row r="54" spans="1:10" ht="20.25" customHeight="1" outlineLevel="1" x14ac:dyDescent="0.25">
      <c r="A54" s="34"/>
      <c r="B54" s="201"/>
      <c r="C54" s="202"/>
      <c r="D54" s="700"/>
      <c r="E54" s="700"/>
      <c r="F54" s="700"/>
      <c r="G54" s="700"/>
      <c r="H54" s="436"/>
      <c r="I54" s="436"/>
      <c r="J54" s="435">
        <f t="shared" si="2"/>
        <v>0</v>
      </c>
    </row>
    <row r="55" spans="1:10" ht="20.25" customHeight="1" outlineLevel="1" x14ac:dyDescent="0.25">
      <c r="A55" s="34"/>
      <c r="B55" s="201"/>
      <c r="C55" s="202"/>
      <c r="D55" s="700"/>
      <c r="E55" s="700"/>
      <c r="F55" s="700"/>
      <c r="G55" s="700"/>
      <c r="H55" s="436"/>
      <c r="I55" s="436"/>
      <c r="J55" s="435">
        <f t="shared" si="2"/>
        <v>0</v>
      </c>
    </row>
    <row r="56" spans="1:10" ht="20.25" customHeight="1" x14ac:dyDescent="0.25">
      <c r="A56" s="34">
        <v>4</v>
      </c>
      <c r="B56" s="835" t="s">
        <v>158</v>
      </c>
      <c r="C56" s="835"/>
      <c r="D56" s="835"/>
      <c r="E56" s="835"/>
      <c r="F56" s="835"/>
      <c r="G56" s="835"/>
      <c r="H56" s="435">
        <f>SUM(H57:H69)</f>
        <v>0</v>
      </c>
      <c r="I56" s="435">
        <f>SUM(I57:I69)</f>
        <v>0</v>
      </c>
      <c r="J56" s="435">
        <f>SUM(J57:J69)</f>
        <v>0</v>
      </c>
    </row>
    <row r="57" spans="1:10" ht="20.25" customHeight="1" outlineLevel="1" x14ac:dyDescent="0.25">
      <c r="A57" s="34"/>
      <c r="B57" s="201"/>
      <c r="C57" s="202"/>
      <c r="D57" s="700"/>
      <c r="E57" s="700"/>
      <c r="F57" s="700"/>
      <c r="G57" s="700"/>
      <c r="H57" s="436"/>
      <c r="I57" s="436"/>
      <c r="J57" s="435">
        <f>SUM(H57:I57)</f>
        <v>0</v>
      </c>
    </row>
    <row r="58" spans="1:10" ht="20.25" customHeight="1" outlineLevel="1" x14ac:dyDescent="0.25">
      <c r="A58" s="34"/>
      <c r="B58" s="201"/>
      <c r="C58" s="202"/>
      <c r="D58" s="700"/>
      <c r="E58" s="700"/>
      <c r="F58" s="700"/>
      <c r="G58" s="700"/>
      <c r="H58" s="436"/>
      <c r="I58" s="436"/>
      <c r="J58" s="435">
        <f t="shared" ref="J58:J69" si="3">SUM(H58:I58)</f>
        <v>0</v>
      </c>
    </row>
    <row r="59" spans="1:10" ht="20.25" customHeight="1" outlineLevel="1" x14ac:dyDescent="0.25">
      <c r="A59" s="34"/>
      <c r="B59" s="201"/>
      <c r="C59" s="202"/>
      <c r="D59" s="700"/>
      <c r="E59" s="700"/>
      <c r="F59" s="700"/>
      <c r="G59" s="700"/>
      <c r="H59" s="436"/>
      <c r="I59" s="436"/>
      <c r="J59" s="435">
        <f t="shared" si="3"/>
        <v>0</v>
      </c>
    </row>
    <row r="60" spans="1:10" ht="20.25" customHeight="1" outlineLevel="1" x14ac:dyDescent="0.25">
      <c r="A60" s="34"/>
      <c r="B60" s="201"/>
      <c r="C60" s="202"/>
      <c r="D60" s="700"/>
      <c r="E60" s="700"/>
      <c r="F60" s="700"/>
      <c r="G60" s="700"/>
      <c r="H60" s="436"/>
      <c r="I60" s="436"/>
      <c r="J60" s="435">
        <f t="shared" si="3"/>
        <v>0</v>
      </c>
    </row>
    <row r="61" spans="1:10" ht="20.25" customHeight="1" outlineLevel="1" x14ac:dyDescent="0.25">
      <c r="A61" s="34"/>
      <c r="B61" s="201"/>
      <c r="C61" s="202"/>
      <c r="D61" s="700"/>
      <c r="E61" s="700"/>
      <c r="F61" s="700"/>
      <c r="G61" s="700"/>
      <c r="H61" s="436"/>
      <c r="I61" s="436"/>
      <c r="J61" s="435">
        <f t="shared" si="3"/>
        <v>0</v>
      </c>
    </row>
    <row r="62" spans="1:10" ht="20.25" customHeight="1" outlineLevel="1" x14ac:dyDescent="0.25">
      <c r="A62" s="34"/>
      <c r="B62" s="201"/>
      <c r="C62" s="202"/>
      <c r="D62" s="700"/>
      <c r="E62" s="700"/>
      <c r="F62" s="700"/>
      <c r="G62" s="700"/>
      <c r="H62" s="436"/>
      <c r="I62" s="436"/>
      <c r="J62" s="435">
        <f t="shared" si="3"/>
        <v>0</v>
      </c>
    </row>
    <row r="63" spans="1:10" ht="20.25" customHeight="1" outlineLevel="1" x14ac:dyDescent="0.25">
      <c r="A63" s="34"/>
      <c r="B63" s="201"/>
      <c r="C63" s="202"/>
      <c r="D63" s="700"/>
      <c r="E63" s="700"/>
      <c r="F63" s="700"/>
      <c r="G63" s="700"/>
      <c r="H63" s="436"/>
      <c r="I63" s="436"/>
      <c r="J63" s="435">
        <f t="shared" si="3"/>
        <v>0</v>
      </c>
    </row>
    <row r="64" spans="1:10" ht="20.25" customHeight="1" outlineLevel="1" x14ac:dyDescent="0.25">
      <c r="A64" s="34"/>
      <c r="B64" s="201"/>
      <c r="C64" s="202"/>
      <c r="D64" s="700"/>
      <c r="E64" s="700"/>
      <c r="F64" s="700"/>
      <c r="G64" s="700"/>
      <c r="H64" s="436"/>
      <c r="I64" s="436"/>
      <c r="J64" s="435">
        <f t="shared" si="3"/>
        <v>0</v>
      </c>
    </row>
    <row r="65" spans="1:10" ht="20.25" customHeight="1" outlineLevel="1" x14ac:dyDescent="0.25">
      <c r="A65" s="34"/>
      <c r="B65" s="201"/>
      <c r="C65" s="202"/>
      <c r="D65" s="700"/>
      <c r="E65" s="700"/>
      <c r="F65" s="700"/>
      <c r="G65" s="700"/>
      <c r="H65" s="436"/>
      <c r="I65" s="436"/>
      <c r="J65" s="435">
        <f t="shared" si="3"/>
        <v>0</v>
      </c>
    </row>
    <row r="66" spans="1:10" ht="20.25" customHeight="1" outlineLevel="1" x14ac:dyDescent="0.25">
      <c r="A66" s="34"/>
      <c r="B66" s="201"/>
      <c r="C66" s="202"/>
      <c r="D66" s="700"/>
      <c r="E66" s="700"/>
      <c r="F66" s="700"/>
      <c r="G66" s="700"/>
      <c r="H66" s="436"/>
      <c r="I66" s="436"/>
      <c r="J66" s="435">
        <f t="shared" si="3"/>
        <v>0</v>
      </c>
    </row>
    <row r="67" spans="1:10" ht="20.25" customHeight="1" outlineLevel="1" x14ac:dyDescent="0.25">
      <c r="A67" s="34"/>
      <c r="B67" s="201"/>
      <c r="C67" s="202"/>
      <c r="D67" s="700"/>
      <c r="E67" s="700"/>
      <c r="F67" s="700"/>
      <c r="G67" s="700"/>
      <c r="H67" s="436"/>
      <c r="I67" s="436"/>
      <c r="J67" s="435">
        <f t="shared" si="3"/>
        <v>0</v>
      </c>
    </row>
    <row r="68" spans="1:10" ht="20.25" customHeight="1" outlineLevel="1" x14ac:dyDescent="0.25">
      <c r="A68" s="34"/>
      <c r="B68" s="201"/>
      <c r="C68" s="202"/>
      <c r="D68" s="700"/>
      <c r="E68" s="700"/>
      <c r="F68" s="700"/>
      <c r="G68" s="700"/>
      <c r="H68" s="436"/>
      <c r="I68" s="436"/>
      <c r="J68" s="435">
        <f t="shared" si="3"/>
        <v>0</v>
      </c>
    </row>
    <row r="69" spans="1:10" ht="20.25" customHeight="1" outlineLevel="1" x14ac:dyDescent="0.25">
      <c r="A69" s="34"/>
      <c r="B69" s="201"/>
      <c r="C69" s="202"/>
      <c r="D69" s="700"/>
      <c r="E69" s="700"/>
      <c r="F69" s="700"/>
      <c r="G69" s="700"/>
      <c r="H69" s="436"/>
      <c r="I69" s="436"/>
      <c r="J69" s="435">
        <f t="shared" si="3"/>
        <v>0</v>
      </c>
    </row>
    <row r="70" spans="1:10" ht="20.25" customHeight="1" x14ac:dyDescent="0.25">
      <c r="A70" s="34">
        <v>5</v>
      </c>
      <c r="B70" s="835" t="s">
        <v>155</v>
      </c>
      <c r="C70" s="835"/>
      <c r="D70" s="835"/>
      <c r="E70" s="835"/>
      <c r="F70" s="835"/>
      <c r="G70" s="835"/>
      <c r="H70" s="435">
        <f>SUM(H71:H83)</f>
        <v>0</v>
      </c>
      <c r="I70" s="435">
        <f>SUM(I71:I83)</f>
        <v>0</v>
      </c>
      <c r="J70" s="435">
        <f>SUM(J71:J83)</f>
        <v>0</v>
      </c>
    </row>
    <row r="71" spans="1:10" ht="20.25" customHeight="1" outlineLevel="1" x14ac:dyDescent="0.25">
      <c r="A71" s="34"/>
      <c r="B71" s="201"/>
      <c r="C71" s="202"/>
      <c r="D71" s="700"/>
      <c r="E71" s="700"/>
      <c r="F71" s="700"/>
      <c r="G71" s="700"/>
      <c r="H71" s="436"/>
      <c r="I71" s="436"/>
      <c r="J71" s="435">
        <f>SUM(H71:I71)</f>
        <v>0</v>
      </c>
    </row>
    <row r="72" spans="1:10" ht="20.25" customHeight="1" outlineLevel="1" x14ac:dyDescent="0.25">
      <c r="A72" s="34"/>
      <c r="B72" s="201"/>
      <c r="C72" s="202"/>
      <c r="D72" s="700"/>
      <c r="E72" s="700"/>
      <c r="F72" s="700"/>
      <c r="G72" s="700"/>
      <c r="H72" s="436"/>
      <c r="I72" s="436"/>
      <c r="J72" s="435">
        <f t="shared" ref="J72:J83" si="4">SUM(H72:I72)</f>
        <v>0</v>
      </c>
    </row>
    <row r="73" spans="1:10" ht="20.25" customHeight="1" outlineLevel="1" x14ac:dyDescent="0.25">
      <c r="A73" s="34"/>
      <c r="B73" s="201"/>
      <c r="C73" s="202"/>
      <c r="D73" s="700"/>
      <c r="E73" s="700"/>
      <c r="F73" s="700"/>
      <c r="G73" s="700"/>
      <c r="H73" s="436"/>
      <c r="I73" s="436"/>
      <c r="J73" s="435">
        <f t="shared" si="4"/>
        <v>0</v>
      </c>
    </row>
    <row r="74" spans="1:10" ht="20.25" customHeight="1" outlineLevel="1" x14ac:dyDescent="0.25">
      <c r="A74" s="34"/>
      <c r="B74" s="201"/>
      <c r="C74" s="202"/>
      <c r="D74" s="700"/>
      <c r="E74" s="700"/>
      <c r="F74" s="700"/>
      <c r="G74" s="700"/>
      <c r="H74" s="436"/>
      <c r="I74" s="436"/>
      <c r="J74" s="435">
        <f t="shared" si="4"/>
        <v>0</v>
      </c>
    </row>
    <row r="75" spans="1:10" ht="20.25" customHeight="1" outlineLevel="1" x14ac:dyDescent="0.25">
      <c r="A75" s="34"/>
      <c r="B75" s="201"/>
      <c r="C75" s="202"/>
      <c r="D75" s="700"/>
      <c r="E75" s="700"/>
      <c r="F75" s="700"/>
      <c r="G75" s="700"/>
      <c r="H75" s="436"/>
      <c r="I75" s="436"/>
      <c r="J75" s="435">
        <f t="shared" si="4"/>
        <v>0</v>
      </c>
    </row>
    <row r="76" spans="1:10" ht="20.25" customHeight="1" outlineLevel="1" x14ac:dyDescent="0.25">
      <c r="A76" s="34"/>
      <c r="B76" s="201"/>
      <c r="C76" s="202"/>
      <c r="D76" s="700"/>
      <c r="E76" s="700"/>
      <c r="F76" s="700"/>
      <c r="G76" s="700"/>
      <c r="H76" s="436"/>
      <c r="I76" s="436"/>
      <c r="J76" s="435">
        <f t="shared" si="4"/>
        <v>0</v>
      </c>
    </row>
    <row r="77" spans="1:10" ht="20.25" customHeight="1" outlineLevel="1" x14ac:dyDescent="0.25">
      <c r="A77" s="34"/>
      <c r="B77" s="201"/>
      <c r="C77" s="202"/>
      <c r="D77" s="700"/>
      <c r="E77" s="700"/>
      <c r="F77" s="700"/>
      <c r="G77" s="700"/>
      <c r="H77" s="436"/>
      <c r="I77" s="436"/>
      <c r="J77" s="435">
        <f t="shared" si="4"/>
        <v>0</v>
      </c>
    </row>
    <row r="78" spans="1:10" ht="20.25" customHeight="1" outlineLevel="1" x14ac:dyDescent="0.25">
      <c r="A78" s="34"/>
      <c r="B78" s="201"/>
      <c r="C78" s="202"/>
      <c r="D78" s="700"/>
      <c r="E78" s="700"/>
      <c r="F78" s="700"/>
      <c r="G78" s="700"/>
      <c r="H78" s="436"/>
      <c r="I78" s="436"/>
      <c r="J78" s="435">
        <f t="shared" si="4"/>
        <v>0</v>
      </c>
    </row>
    <row r="79" spans="1:10" ht="20.25" customHeight="1" outlineLevel="1" x14ac:dyDescent="0.25">
      <c r="A79" s="34"/>
      <c r="B79" s="201"/>
      <c r="C79" s="202"/>
      <c r="D79" s="700"/>
      <c r="E79" s="700"/>
      <c r="F79" s="700"/>
      <c r="G79" s="700"/>
      <c r="H79" s="436"/>
      <c r="I79" s="436"/>
      <c r="J79" s="435">
        <f t="shared" si="4"/>
        <v>0</v>
      </c>
    </row>
    <row r="80" spans="1:10" ht="20.25" customHeight="1" outlineLevel="1" x14ac:dyDescent="0.25">
      <c r="A80" s="34"/>
      <c r="B80" s="201"/>
      <c r="C80" s="202"/>
      <c r="D80" s="700"/>
      <c r="E80" s="700"/>
      <c r="F80" s="700"/>
      <c r="G80" s="700"/>
      <c r="H80" s="436"/>
      <c r="I80" s="436"/>
      <c r="J80" s="435">
        <f t="shared" si="4"/>
        <v>0</v>
      </c>
    </row>
    <row r="81" spans="1:10" ht="20.25" customHeight="1" outlineLevel="1" x14ac:dyDescent="0.25">
      <c r="A81" s="34"/>
      <c r="B81" s="201"/>
      <c r="C81" s="202"/>
      <c r="D81" s="700"/>
      <c r="E81" s="700"/>
      <c r="F81" s="700"/>
      <c r="G81" s="700"/>
      <c r="H81" s="436"/>
      <c r="I81" s="436"/>
      <c r="J81" s="435">
        <f t="shared" si="4"/>
        <v>0</v>
      </c>
    </row>
    <row r="82" spans="1:10" ht="20.25" customHeight="1" outlineLevel="1" x14ac:dyDescent="0.25">
      <c r="A82" s="34"/>
      <c r="B82" s="201"/>
      <c r="C82" s="202"/>
      <c r="D82" s="700"/>
      <c r="E82" s="700"/>
      <c r="F82" s="700"/>
      <c r="G82" s="700"/>
      <c r="H82" s="436"/>
      <c r="I82" s="436"/>
      <c r="J82" s="435">
        <f t="shared" si="4"/>
        <v>0</v>
      </c>
    </row>
    <row r="83" spans="1:10" ht="20.25" customHeight="1" outlineLevel="1" x14ac:dyDescent="0.25">
      <c r="A83" s="34"/>
      <c r="B83" s="201"/>
      <c r="C83" s="202"/>
      <c r="D83" s="700"/>
      <c r="E83" s="700"/>
      <c r="F83" s="700"/>
      <c r="G83" s="700"/>
      <c r="H83" s="436"/>
      <c r="I83" s="436"/>
      <c r="J83" s="435">
        <f t="shared" si="4"/>
        <v>0</v>
      </c>
    </row>
    <row r="84" spans="1:10" ht="20.25" customHeight="1" x14ac:dyDescent="0.25">
      <c r="A84" s="34">
        <v>6</v>
      </c>
      <c r="B84" s="835"/>
      <c r="C84" s="835"/>
      <c r="D84" s="835"/>
      <c r="E84" s="835"/>
      <c r="F84" s="835"/>
      <c r="G84" s="835"/>
      <c r="H84" s="435">
        <f>SUM(H85:H97)</f>
        <v>0</v>
      </c>
      <c r="I84" s="435">
        <f>SUM(I85:I97)</f>
        <v>0</v>
      </c>
      <c r="J84" s="435">
        <f>SUM(J85:J97)</f>
        <v>0</v>
      </c>
    </row>
    <row r="85" spans="1:10" ht="20.25" customHeight="1" outlineLevel="1" x14ac:dyDescent="0.25">
      <c r="A85" s="34"/>
      <c r="B85" s="201"/>
      <c r="C85" s="202"/>
      <c r="D85" s="700"/>
      <c r="E85" s="700"/>
      <c r="F85" s="700"/>
      <c r="G85" s="700"/>
      <c r="H85" s="436"/>
      <c r="I85" s="436"/>
      <c r="J85" s="435">
        <f>SUM(H85:I85)</f>
        <v>0</v>
      </c>
    </row>
    <row r="86" spans="1:10" ht="20.25" customHeight="1" outlineLevel="1" x14ac:dyDescent="0.25">
      <c r="A86" s="34"/>
      <c r="B86" s="201"/>
      <c r="C86" s="202"/>
      <c r="D86" s="700"/>
      <c r="E86" s="700"/>
      <c r="F86" s="700"/>
      <c r="G86" s="700"/>
      <c r="H86" s="436"/>
      <c r="I86" s="436"/>
      <c r="J86" s="435">
        <f t="shared" ref="J86:J97" si="5">SUM(H86:I86)</f>
        <v>0</v>
      </c>
    </row>
    <row r="87" spans="1:10" ht="20.25" customHeight="1" outlineLevel="1" x14ac:dyDescent="0.25">
      <c r="A87" s="34"/>
      <c r="B87" s="201"/>
      <c r="C87" s="202"/>
      <c r="D87" s="700"/>
      <c r="E87" s="700"/>
      <c r="F87" s="700"/>
      <c r="G87" s="700"/>
      <c r="H87" s="436"/>
      <c r="I87" s="436"/>
      <c r="J87" s="435">
        <f t="shared" si="5"/>
        <v>0</v>
      </c>
    </row>
    <row r="88" spans="1:10" ht="20.25" customHeight="1" outlineLevel="1" x14ac:dyDescent="0.25">
      <c r="A88" s="34"/>
      <c r="B88" s="201"/>
      <c r="C88" s="202"/>
      <c r="D88" s="700"/>
      <c r="E88" s="700"/>
      <c r="F88" s="700"/>
      <c r="G88" s="700"/>
      <c r="H88" s="436"/>
      <c r="I88" s="436"/>
      <c r="J88" s="435">
        <f t="shared" si="5"/>
        <v>0</v>
      </c>
    </row>
    <row r="89" spans="1:10" ht="20.25" customHeight="1" outlineLevel="1" x14ac:dyDescent="0.25">
      <c r="A89" s="34"/>
      <c r="B89" s="201"/>
      <c r="C89" s="202"/>
      <c r="D89" s="700"/>
      <c r="E89" s="700"/>
      <c r="F89" s="700"/>
      <c r="G89" s="700"/>
      <c r="H89" s="436"/>
      <c r="I89" s="436"/>
      <c r="J89" s="435">
        <f t="shared" si="5"/>
        <v>0</v>
      </c>
    </row>
    <row r="90" spans="1:10" ht="20.25" customHeight="1" outlineLevel="1" x14ac:dyDescent="0.25">
      <c r="A90" s="34"/>
      <c r="B90" s="201"/>
      <c r="C90" s="202"/>
      <c r="D90" s="700"/>
      <c r="E90" s="700"/>
      <c r="F90" s="700"/>
      <c r="G90" s="700"/>
      <c r="H90" s="436"/>
      <c r="I90" s="436"/>
      <c r="J90" s="435">
        <f t="shared" si="5"/>
        <v>0</v>
      </c>
    </row>
    <row r="91" spans="1:10" ht="20.25" customHeight="1" outlineLevel="1" x14ac:dyDescent="0.25">
      <c r="A91" s="34"/>
      <c r="B91" s="201"/>
      <c r="C91" s="202"/>
      <c r="D91" s="700"/>
      <c r="E91" s="700"/>
      <c r="F91" s="700"/>
      <c r="G91" s="700"/>
      <c r="H91" s="436"/>
      <c r="I91" s="436"/>
      <c r="J91" s="435">
        <f t="shared" si="5"/>
        <v>0</v>
      </c>
    </row>
    <row r="92" spans="1:10" ht="20.25" customHeight="1" outlineLevel="1" x14ac:dyDescent="0.25">
      <c r="A92" s="34"/>
      <c r="B92" s="201"/>
      <c r="C92" s="202"/>
      <c r="D92" s="700"/>
      <c r="E92" s="700"/>
      <c r="F92" s="700"/>
      <c r="G92" s="700"/>
      <c r="H92" s="436"/>
      <c r="I92" s="436"/>
      <c r="J92" s="435">
        <f t="shared" si="5"/>
        <v>0</v>
      </c>
    </row>
    <row r="93" spans="1:10" ht="20.25" customHeight="1" outlineLevel="1" x14ac:dyDescent="0.25">
      <c r="A93" s="34"/>
      <c r="B93" s="201"/>
      <c r="C93" s="202"/>
      <c r="D93" s="700"/>
      <c r="E93" s="700"/>
      <c r="F93" s="700"/>
      <c r="G93" s="700"/>
      <c r="H93" s="436"/>
      <c r="I93" s="436"/>
      <c r="J93" s="435">
        <f t="shared" si="5"/>
        <v>0</v>
      </c>
    </row>
    <row r="94" spans="1:10" ht="20.25" customHeight="1" outlineLevel="1" x14ac:dyDescent="0.25">
      <c r="A94" s="34"/>
      <c r="B94" s="201"/>
      <c r="C94" s="202"/>
      <c r="D94" s="700"/>
      <c r="E94" s="700"/>
      <c r="F94" s="700"/>
      <c r="G94" s="700"/>
      <c r="H94" s="436"/>
      <c r="I94" s="436"/>
      <c r="J94" s="435">
        <f t="shared" si="5"/>
        <v>0</v>
      </c>
    </row>
    <row r="95" spans="1:10" ht="20.25" customHeight="1" outlineLevel="1" x14ac:dyDescent="0.25">
      <c r="A95" s="34"/>
      <c r="B95" s="201"/>
      <c r="C95" s="202"/>
      <c r="D95" s="700"/>
      <c r="E95" s="700"/>
      <c r="F95" s="700"/>
      <c r="G95" s="700"/>
      <c r="H95" s="436"/>
      <c r="I95" s="436"/>
      <c r="J95" s="435">
        <f t="shared" si="5"/>
        <v>0</v>
      </c>
    </row>
    <row r="96" spans="1:10" ht="20.25" customHeight="1" outlineLevel="1" x14ac:dyDescent="0.25">
      <c r="A96" s="34"/>
      <c r="B96" s="201"/>
      <c r="C96" s="202"/>
      <c r="D96" s="700"/>
      <c r="E96" s="700"/>
      <c r="F96" s="700"/>
      <c r="G96" s="700"/>
      <c r="H96" s="436"/>
      <c r="I96" s="436"/>
      <c r="J96" s="435">
        <f t="shared" si="5"/>
        <v>0</v>
      </c>
    </row>
    <row r="97" spans="1:10" ht="20.25" customHeight="1" outlineLevel="1" x14ac:dyDescent="0.25">
      <c r="A97" s="34"/>
      <c r="B97" s="201"/>
      <c r="C97" s="202"/>
      <c r="D97" s="700"/>
      <c r="E97" s="700"/>
      <c r="F97" s="700"/>
      <c r="G97" s="700"/>
      <c r="H97" s="436"/>
      <c r="I97" s="436"/>
      <c r="J97" s="435">
        <f t="shared" si="5"/>
        <v>0</v>
      </c>
    </row>
    <row r="98" spans="1:10" ht="20.25" customHeight="1" thickBot="1" x14ac:dyDescent="0.3">
      <c r="A98" s="36">
        <v>7</v>
      </c>
      <c r="B98" s="835"/>
      <c r="C98" s="835"/>
      <c r="D98" s="835"/>
      <c r="E98" s="835"/>
      <c r="F98" s="835"/>
      <c r="G98" s="835"/>
      <c r="H98" s="435">
        <f>SUM(H99:H111)</f>
        <v>0</v>
      </c>
      <c r="I98" s="435">
        <f>SUM(I99:I111)</f>
        <v>0</v>
      </c>
      <c r="J98" s="435">
        <f>SUM(J99:J111)</f>
        <v>0</v>
      </c>
    </row>
    <row r="99" spans="1:10" ht="20.25" customHeight="1" outlineLevel="1" x14ac:dyDescent="0.25">
      <c r="A99" s="34"/>
      <c r="B99" s="201"/>
      <c r="C99" s="202"/>
      <c r="D99" s="700"/>
      <c r="E99" s="700"/>
      <c r="F99" s="700"/>
      <c r="G99" s="700"/>
      <c r="H99" s="436"/>
      <c r="I99" s="436"/>
      <c r="J99" s="435">
        <f>SUM(H99:I99)</f>
        <v>0</v>
      </c>
    </row>
    <row r="100" spans="1:10" ht="20.25" customHeight="1" outlineLevel="1" x14ac:dyDescent="0.25">
      <c r="A100" s="34"/>
      <c r="B100" s="201"/>
      <c r="C100" s="202"/>
      <c r="D100" s="700"/>
      <c r="E100" s="700"/>
      <c r="F100" s="700"/>
      <c r="G100" s="700"/>
      <c r="H100" s="436"/>
      <c r="I100" s="436"/>
      <c r="J100" s="435">
        <f t="shared" ref="J100:J111" si="6">SUM(H100:I100)</f>
        <v>0</v>
      </c>
    </row>
    <row r="101" spans="1:10" ht="20.25" customHeight="1" outlineLevel="1" x14ac:dyDescent="0.25">
      <c r="A101" s="34"/>
      <c r="B101" s="201"/>
      <c r="C101" s="202"/>
      <c r="D101" s="700"/>
      <c r="E101" s="700"/>
      <c r="F101" s="700"/>
      <c r="G101" s="700"/>
      <c r="H101" s="436"/>
      <c r="I101" s="436"/>
      <c r="J101" s="435">
        <f t="shared" si="6"/>
        <v>0</v>
      </c>
    </row>
    <row r="102" spans="1:10" ht="20.25" customHeight="1" outlineLevel="1" x14ac:dyDescent="0.25">
      <c r="A102" s="34"/>
      <c r="B102" s="201"/>
      <c r="C102" s="202"/>
      <c r="D102" s="700"/>
      <c r="E102" s="700"/>
      <c r="F102" s="700"/>
      <c r="G102" s="700"/>
      <c r="H102" s="436"/>
      <c r="I102" s="436"/>
      <c r="J102" s="435">
        <f t="shared" si="6"/>
        <v>0</v>
      </c>
    </row>
    <row r="103" spans="1:10" ht="20.25" customHeight="1" outlineLevel="1" x14ac:dyDescent="0.25">
      <c r="A103" s="34"/>
      <c r="B103" s="201"/>
      <c r="C103" s="202"/>
      <c r="D103" s="700"/>
      <c r="E103" s="700"/>
      <c r="F103" s="700"/>
      <c r="G103" s="700"/>
      <c r="H103" s="436"/>
      <c r="I103" s="436"/>
      <c r="J103" s="435">
        <f t="shared" si="6"/>
        <v>0</v>
      </c>
    </row>
    <row r="104" spans="1:10" ht="20.25" customHeight="1" outlineLevel="1" x14ac:dyDescent="0.25">
      <c r="A104" s="34"/>
      <c r="B104" s="201"/>
      <c r="C104" s="202"/>
      <c r="D104" s="700"/>
      <c r="E104" s="700"/>
      <c r="F104" s="700"/>
      <c r="G104" s="700"/>
      <c r="H104" s="436"/>
      <c r="I104" s="436"/>
      <c r="J104" s="435">
        <f t="shared" si="6"/>
        <v>0</v>
      </c>
    </row>
    <row r="105" spans="1:10" ht="20.25" customHeight="1" outlineLevel="1" x14ac:dyDescent="0.25">
      <c r="A105" s="34"/>
      <c r="B105" s="201"/>
      <c r="C105" s="202"/>
      <c r="D105" s="700"/>
      <c r="E105" s="700"/>
      <c r="F105" s="700"/>
      <c r="G105" s="700"/>
      <c r="H105" s="436"/>
      <c r="I105" s="436"/>
      <c r="J105" s="435">
        <f t="shared" si="6"/>
        <v>0</v>
      </c>
    </row>
    <row r="106" spans="1:10" ht="20.25" customHeight="1" outlineLevel="1" x14ac:dyDescent="0.25">
      <c r="A106" s="34"/>
      <c r="B106" s="201"/>
      <c r="C106" s="202"/>
      <c r="D106" s="700"/>
      <c r="E106" s="700"/>
      <c r="F106" s="700"/>
      <c r="G106" s="700"/>
      <c r="H106" s="436"/>
      <c r="I106" s="436"/>
      <c r="J106" s="435">
        <f t="shared" si="6"/>
        <v>0</v>
      </c>
    </row>
    <row r="107" spans="1:10" ht="20.25" customHeight="1" outlineLevel="1" x14ac:dyDescent="0.25">
      <c r="A107" s="34"/>
      <c r="B107" s="201"/>
      <c r="C107" s="202"/>
      <c r="D107" s="700"/>
      <c r="E107" s="700"/>
      <c r="F107" s="700"/>
      <c r="G107" s="700"/>
      <c r="H107" s="436"/>
      <c r="I107" s="436"/>
      <c r="J107" s="435">
        <f t="shared" si="6"/>
        <v>0</v>
      </c>
    </row>
    <row r="108" spans="1:10" ht="20.25" customHeight="1" outlineLevel="1" x14ac:dyDescent="0.25">
      <c r="A108" s="34"/>
      <c r="B108" s="201"/>
      <c r="C108" s="202"/>
      <c r="D108" s="700"/>
      <c r="E108" s="700"/>
      <c r="F108" s="700"/>
      <c r="G108" s="700"/>
      <c r="H108" s="436"/>
      <c r="I108" s="436"/>
      <c r="J108" s="435">
        <f t="shared" si="6"/>
        <v>0</v>
      </c>
    </row>
    <row r="109" spans="1:10" ht="20.25" customHeight="1" outlineLevel="1" x14ac:dyDescent="0.25">
      <c r="A109" s="34"/>
      <c r="B109" s="201"/>
      <c r="C109" s="202"/>
      <c r="D109" s="700"/>
      <c r="E109" s="700"/>
      <c r="F109" s="700"/>
      <c r="G109" s="700"/>
      <c r="H109" s="436"/>
      <c r="I109" s="436"/>
      <c r="J109" s="435">
        <f t="shared" si="6"/>
        <v>0</v>
      </c>
    </row>
    <row r="110" spans="1:10" ht="20.25" customHeight="1" outlineLevel="1" x14ac:dyDescent="0.25">
      <c r="A110" s="34"/>
      <c r="B110" s="201"/>
      <c r="C110" s="202"/>
      <c r="D110" s="700"/>
      <c r="E110" s="700"/>
      <c r="F110" s="700"/>
      <c r="G110" s="700"/>
      <c r="H110" s="436"/>
      <c r="I110" s="436"/>
      <c r="J110" s="435">
        <f t="shared" si="6"/>
        <v>0</v>
      </c>
    </row>
    <row r="111" spans="1:10" ht="20.25" customHeight="1" outlineLevel="1" x14ac:dyDescent="0.25">
      <c r="A111" s="34"/>
      <c r="B111" s="201"/>
      <c r="C111" s="202"/>
      <c r="D111" s="700"/>
      <c r="E111" s="700"/>
      <c r="F111" s="700"/>
      <c r="G111" s="700"/>
      <c r="H111" s="436"/>
      <c r="I111" s="436"/>
      <c r="J111" s="435">
        <f t="shared" si="6"/>
        <v>0</v>
      </c>
    </row>
    <row r="114" spans="1:10" ht="12.75" customHeight="1" x14ac:dyDescent="0.25">
      <c r="A114" s="765" t="s">
        <v>206</v>
      </c>
      <c r="B114" s="765"/>
      <c r="C114" s="776" t="s">
        <v>724</v>
      </c>
      <c r="D114" s="776"/>
      <c r="E114" s="776"/>
      <c r="F114" s="776"/>
      <c r="G114" s="776"/>
      <c r="H114" s="38"/>
      <c r="I114" s="38"/>
      <c r="J114" s="38"/>
    </row>
    <row r="115" spans="1:10" ht="15" customHeight="1" x14ac:dyDescent="0.25">
      <c r="C115" s="776" t="s">
        <v>722</v>
      </c>
      <c r="D115" s="776"/>
      <c r="E115" s="776"/>
      <c r="F115" s="776"/>
      <c r="G115" s="776"/>
    </row>
    <row r="116" spans="1:10" ht="15" customHeight="1" x14ac:dyDescent="0.25">
      <c r="C116" s="776" t="s">
        <v>723</v>
      </c>
      <c r="D116" s="776"/>
      <c r="E116" s="776"/>
      <c r="F116" s="776"/>
      <c r="G116" s="776"/>
    </row>
  </sheetData>
  <mergeCells count="113">
    <mergeCell ref="A114:B114"/>
    <mergeCell ref="C114:G114"/>
    <mergeCell ref="B70:G70"/>
    <mergeCell ref="B84:G84"/>
    <mergeCell ref="D57:G57"/>
    <mergeCell ref="D58:G58"/>
    <mergeCell ref="D59:G59"/>
    <mergeCell ref="D26:G26"/>
    <mergeCell ref="D27:G27"/>
    <mergeCell ref="D29:G29"/>
    <mergeCell ref="B28:G28"/>
    <mergeCell ref="D30:G30"/>
    <mergeCell ref="D31:G31"/>
    <mergeCell ref="D32:G32"/>
    <mergeCell ref="D33:G33"/>
    <mergeCell ref="D34:G34"/>
    <mergeCell ref="D35:G35"/>
    <mergeCell ref="D36:G36"/>
    <mergeCell ref="D37:G37"/>
    <mergeCell ref="D38:G38"/>
    <mergeCell ref="D39:G39"/>
    <mergeCell ref="D55:G55"/>
    <mergeCell ref="D61:G61"/>
    <mergeCell ref="D62:G62"/>
    <mergeCell ref="B3:H3"/>
    <mergeCell ref="B5:H5"/>
    <mergeCell ref="B12:G12"/>
    <mergeCell ref="C7:E7"/>
    <mergeCell ref="B14:G14"/>
    <mergeCell ref="H10:H11"/>
    <mergeCell ref="B9:G9"/>
    <mergeCell ref="D22:G22"/>
    <mergeCell ref="B56:G56"/>
    <mergeCell ref="D40:G40"/>
    <mergeCell ref="D41:G41"/>
    <mergeCell ref="D43:G43"/>
    <mergeCell ref="B42:G42"/>
    <mergeCell ref="D44:G44"/>
    <mergeCell ref="D45:G45"/>
    <mergeCell ref="D46:G46"/>
    <mergeCell ref="D47:G47"/>
    <mergeCell ref="D48:G48"/>
    <mergeCell ref="D49:G49"/>
    <mergeCell ref="D50:G50"/>
    <mergeCell ref="D51:G51"/>
    <mergeCell ref="D52:G52"/>
    <mergeCell ref="D53:G53"/>
    <mergeCell ref="D54:G54"/>
    <mergeCell ref="I10:I11"/>
    <mergeCell ref="J10:J11"/>
    <mergeCell ref="B10:G10"/>
    <mergeCell ref="B13:G13"/>
    <mergeCell ref="D11:G11"/>
    <mergeCell ref="D15:G15"/>
    <mergeCell ref="D19:G19"/>
    <mergeCell ref="D24:G24"/>
    <mergeCell ref="D25:G25"/>
    <mergeCell ref="D23:G23"/>
    <mergeCell ref="D20:G20"/>
    <mergeCell ref="D21:G21"/>
    <mergeCell ref="D16:G16"/>
    <mergeCell ref="D17:G17"/>
    <mergeCell ref="D18:G18"/>
    <mergeCell ref="D63:G63"/>
    <mergeCell ref="D64:G64"/>
    <mergeCell ref="D60:G60"/>
    <mergeCell ref="D65:G65"/>
    <mergeCell ref="D66:G66"/>
    <mergeCell ref="D67:G67"/>
    <mergeCell ref="D68:G68"/>
    <mergeCell ref="D69:G69"/>
    <mergeCell ref="D71:G71"/>
    <mergeCell ref="D72:G72"/>
    <mergeCell ref="D73:G73"/>
    <mergeCell ref="D74:G74"/>
    <mergeCell ref="D75:G75"/>
    <mergeCell ref="D76:G76"/>
    <mergeCell ref="D77:G77"/>
    <mergeCell ref="D91:G91"/>
    <mergeCell ref="D92:G92"/>
    <mergeCell ref="D78:G78"/>
    <mergeCell ref="D79:G79"/>
    <mergeCell ref="D80:G80"/>
    <mergeCell ref="D81:G81"/>
    <mergeCell ref="D82:G82"/>
    <mergeCell ref="D83:G83"/>
    <mergeCell ref="D101:G101"/>
    <mergeCell ref="D102:G102"/>
    <mergeCell ref="D103:G103"/>
    <mergeCell ref="D85:G85"/>
    <mergeCell ref="D86:G86"/>
    <mergeCell ref="D99:G99"/>
    <mergeCell ref="D87:G87"/>
    <mergeCell ref="D88:G88"/>
    <mergeCell ref="D89:G89"/>
    <mergeCell ref="D90:G90"/>
    <mergeCell ref="D93:G93"/>
    <mergeCell ref="D94:G94"/>
    <mergeCell ref="D95:G95"/>
    <mergeCell ref="D96:G96"/>
    <mergeCell ref="D97:G97"/>
    <mergeCell ref="D100:G100"/>
    <mergeCell ref="B98:G98"/>
    <mergeCell ref="D104:G104"/>
    <mergeCell ref="C115:G115"/>
    <mergeCell ref="C116:G116"/>
    <mergeCell ref="D106:G106"/>
    <mergeCell ref="D107:G107"/>
    <mergeCell ref="D108:G108"/>
    <mergeCell ref="D109:G109"/>
    <mergeCell ref="D110:G110"/>
    <mergeCell ref="D111:G111"/>
    <mergeCell ref="D105:G105"/>
  </mergeCells>
  <phoneticPr fontId="2" type="noConversion"/>
  <pageMargins left="0.75" right="0.75" top="1" bottom="1" header="0.5" footer="0.5"/>
  <pageSetup paperSize="9" orientation="landscape" verticalDpi="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92"/>
  <sheetViews>
    <sheetView workbookViewId="0">
      <selection activeCell="L8" sqref="L8"/>
    </sheetView>
  </sheetViews>
  <sheetFormatPr defaultColWidth="8.7109375" defaultRowHeight="15" x14ac:dyDescent="0.25"/>
  <cols>
    <col min="1" max="1" width="5.85546875" style="24" customWidth="1"/>
    <col min="2" max="7" width="8.7109375" style="24"/>
    <col min="8" max="8" width="11" style="24" customWidth="1"/>
    <col min="9" max="10" width="8.7109375" style="24"/>
    <col min="11" max="11" width="22.7109375" style="24" customWidth="1"/>
    <col min="12" max="12" width="24.42578125" style="24" customWidth="1"/>
    <col min="13" max="13" width="29.28515625" style="24" customWidth="1"/>
    <col min="14" max="16384" width="8.7109375" style="24"/>
  </cols>
  <sheetData>
    <row r="2" spans="1:13" x14ac:dyDescent="0.25">
      <c r="J2" s="39"/>
      <c r="K2" s="25" t="s">
        <v>418</v>
      </c>
      <c r="L2" s="25" t="s">
        <v>717</v>
      </c>
      <c r="M2" s="25" t="s">
        <v>315</v>
      </c>
    </row>
    <row r="3" spans="1:13" x14ac:dyDescent="0.25">
      <c r="B3" s="765" t="s">
        <v>179</v>
      </c>
      <c r="C3" s="765"/>
      <c r="D3" s="765"/>
      <c r="E3" s="765"/>
      <c r="F3" s="765"/>
      <c r="G3" s="765"/>
      <c r="H3" s="765"/>
    </row>
    <row r="4" spans="1:13" x14ac:dyDescent="0.25">
      <c r="A4" s="26"/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</row>
    <row r="5" spans="1:13" x14ac:dyDescent="0.25">
      <c r="A5" s="26"/>
      <c r="B5" s="767" t="s">
        <v>98</v>
      </c>
      <c r="C5" s="767"/>
      <c r="D5" s="767"/>
      <c r="E5" s="767"/>
      <c r="F5" s="767"/>
      <c r="G5" s="767"/>
      <c r="H5" s="767"/>
      <c r="I5" s="40"/>
      <c r="J5" s="40"/>
      <c r="K5" s="40"/>
      <c r="L5" s="40"/>
      <c r="M5" s="40"/>
    </row>
    <row r="6" spans="1:13" ht="15.75" thickBot="1" x14ac:dyDescent="0.3">
      <c r="A6" s="28"/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</row>
    <row r="7" spans="1:13" ht="15.75" thickBot="1" x14ac:dyDescent="0.3">
      <c r="A7" s="28">
        <v>1</v>
      </c>
      <c r="B7" s="26" t="s">
        <v>99</v>
      </c>
      <c r="C7" s="768">
        <f>'150.00'!C8:F8</f>
        <v>222222222222</v>
      </c>
      <c r="D7" s="769"/>
      <c r="E7" s="770"/>
      <c r="F7" s="26"/>
      <c r="G7" s="26"/>
      <c r="H7" s="26"/>
    </row>
    <row r="8" spans="1:13" ht="15.75" thickBot="1" x14ac:dyDescent="0.3">
      <c r="A8" s="28">
        <v>2</v>
      </c>
      <c r="B8" s="26" t="s">
        <v>100</v>
      </c>
      <c r="C8" s="26"/>
      <c r="D8" s="26"/>
      <c r="E8" s="26"/>
      <c r="F8" s="26"/>
      <c r="G8" s="26"/>
      <c r="H8" s="26"/>
      <c r="J8" s="26"/>
      <c r="K8" s="29">
        <f>'150.00'!K10</f>
        <v>2021</v>
      </c>
      <c r="L8" s="29">
        <f>K8</f>
        <v>2021</v>
      </c>
      <c r="M8" s="29">
        <f>K8</f>
        <v>2021</v>
      </c>
    </row>
    <row r="9" spans="1:13" ht="15.75" thickBot="1" x14ac:dyDescent="0.3">
      <c r="A9" s="28"/>
      <c r="B9" s="26" t="s">
        <v>742</v>
      </c>
      <c r="C9" s="26"/>
      <c r="D9" s="26"/>
      <c r="E9" s="26"/>
      <c r="F9" s="26"/>
      <c r="G9" s="26"/>
      <c r="H9" s="26"/>
      <c r="I9" s="26"/>
      <c r="J9" s="26"/>
      <c r="K9" s="25" t="s">
        <v>418</v>
      </c>
      <c r="L9" s="25" t="s">
        <v>717</v>
      </c>
      <c r="M9" s="25" t="s">
        <v>315</v>
      </c>
    </row>
    <row r="10" spans="1:13" ht="24.75" customHeight="1" thickBot="1" x14ac:dyDescent="0.3">
      <c r="A10" s="206"/>
      <c r="B10" s="845" t="s">
        <v>180</v>
      </c>
      <c r="C10" s="846"/>
      <c r="D10" s="846"/>
      <c r="E10" s="846"/>
      <c r="F10" s="846"/>
      <c r="G10" s="846"/>
      <c r="H10" s="846"/>
      <c r="I10" s="846"/>
      <c r="J10" s="846"/>
      <c r="K10" s="846"/>
      <c r="L10" s="846"/>
      <c r="M10" s="847"/>
    </row>
    <row r="11" spans="1:13" ht="44.25" customHeight="1" x14ac:dyDescent="0.25">
      <c r="A11" s="51" t="s">
        <v>161</v>
      </c>
      <c r="B11" s="850" t="s">
        <v>153</v>
      </c>
      <c r="C11" s="850"/>
      <c r="D11" s="850"/>
      <c r="E11" s="850"/>
      <c r="F11" s="850"/>
      <c r="G11" s="850"/>
      <c r="H11" s="850"/>
      <c r="I11" s="850"/>
      <c r="J11" s="850"/>
      <c r="K11" s="200" t="s">
        <v>928</v>
      </c>
      <c r="L11" s="200" t="s">
        <v>719</v>
      </c>
      <c r="M11" s="205" t="s">
        <v>115</v>
      </c>
    </row>
    <row r="12" spans="1:13" ht="24" customHeight="1" x14ac:dyDescent="0.25">
      <c r="A12" s="41">
        <v>1</v>
      </c>
      <c r="B12" s="766" t="s">
        <v>181</v>
      </c>
      <c r="C12" s="766"/>
      <c r="D12" s="766"/>
      <c r="E12" s="766"/>
      <c r="F12" s="766"/>
      <c r="G12" s="766"/>
      <c r="H12" s="766"/>
      <c r="I12" s="766"/>
      <c r="J12" s="766"/>
      <c r="K12" s="35">
        <f>SUM(K13:K15)</f>
        <v>0</v>
      </c>
      <c r="L12" s="35">
        <f>SUM(L13:L15)</f>
        <v>0</v>
      </c>
      <c r="M12" s="35">
        <f>SUM(M13:M15)</f>
        <v>0</v>
      </c>
    </row>
    <row r="13" spans="1:13" ht="36.6" customHeight="1" x14ac:dyDescent="0.25">
      <c r="A13" s="42" t="s">
        <v>119</v>
      </c>
      <c r="B13" s="835" t="s">
        <v>164</v>
      </c>
      <c r="C13" s="835"/>
      <c r="D13" s="835"/>
      <c r="E13" s="835"/>
      <c r="F13" s="835"/>
      <c r="G13" s="835"/>
      <c r="H13" s="835"/>
      <c r="I13" s="835"/>
      <c r="J13" s="835"/>
      <c r="K13" s="203"/>
      <c r="L13" s="203"/>
      <c r="M13" s="113">
        <f>SUM(K13:L13)</f>
        <v>0</v>
      </c>
    </row>
    <row r="14" spans="1:13" ht="40.5" customHeight="1" x14ac:dyDescent="0.25">
      <c r="A14" s="42" t="s">
        <v>120</v>
      </c>
      <c r="B14" s="835" t="s">
        <v>162</v>
      </c>
      <c r="C14" s="835"/>
      <c r="D14" s="835"/>
      <c r="E14" s="835"/>
      <c r="F14" s="835"/>
      <c r="G14" s="835"/>
      <c r="H14" s="835"/>
      <c r="I14" s="835"/>
      <c r="J14" s="835"/>
      <c r="K14" s="203"/>
      <c r="L14" s="203"/>
      <c r="M14" s="113">
        <f>SUM(K14:L14)</f>
        <v>0</v>
      </c>
    </row>
    <row r="15" spans="1:13" x14ac:dyDescent="0.25">
      <c r="A15" s="42" t="s">
        <v>121</v>
      </c>
      <c r="B15" s="835" t="s">
        <v>163</v>
      </c>
      <c r="C15" s="835"/>
      <c r="D15" s="835"/>
      <c r="E15" s="835"/>
      <c r="F15" s="835"/>
      <c r="G15" s="835"/>
      <c r="H15" s="835"/>
      <c r="I15" s="835"/>
      <c r="J15" s="835"/>
      <c r="K15" s="203"/>
      <c r="L15" s="203"/>
      <c r="M15" s="113">
        <f>SUM(K15:L15)</f>
        <v>0</v>
      </c>
    </row>
    <row r="16" spans="1:13" x14ac:dyDescent="0.25">
      <c r="A16" s="41">
        <v>2</v>
      </c>
      <c r="B16" s="766" t="s">
        <v>182</v>
      </c>
      <c r="C16" s="766"/>
      <c r="D16" s="766"/>
      <c r="E16" s="766"/>
      <c r="F16" s="766"/>
      <c r="G16" s="766"/>
      <c r="H16" s="766"/>
      <c r="I16" s="766"/>
      <c r="J16" s="766"/>
      <c r="K16" s="35">
        <f>SUM(K17:K19)</f>
        <v>0</v>
      </c>
      <c r="L16" s="35">
        <f>SUM(L17:L19)</f>
        <v>0</v>
      </c>
      <c r="M16" s="35">
        <f>SUM(M17:M19)</f>
        <v>0</v>
      </c>
    </row>
    <row r="17" spans="1:13" ht="29.25" customHeight="1" x14ac:dyDescent="0.25">
      <c r="A17" s="42" t="s">
        <v>119</v>
      </c>
      <c r="B17" s="835" t="s">
        <v>164</v>
      </c>
      <c r="C17" s="835"/>
      <c r="D17" s="835"/>
      <c r="E17" s="835"/>
      <c r="F17" s="835"/>
      <c r="G17" s="835"/>
      <c r="H17" s="835"/>
      <c r="I17" s="835"/>
      <c r="J17" s="835"/>
      <c r="K17" s="203"/>
      <c r="L17" s="203"/>
      <c r="M17" s="113">
        <f>SUM(K17:L17)</f>
        <v>0</v>
      </c>
    </row>
    <row r="18" spans="1:13" ht="40.5" customHeight="1" x14ac:dyDescent="0.25">
      <c r="A18" s="42" t="s">
        <v>120</v>
      </c>
      <c r="B18" s="835" t="s">
        <v>162</v>
      </c>
      <c r="C18" s="835"/>
      <c r="D18" s="835"/>
      <c r="E18" s="835"/>
      <c r="F18" s="835"/>
      <c r="G18" s="835"/>
      <c r="H18" s="835"/>
      <c r="I18" s="835"/>
      <c r="J18" s="835"/>
      <c r="K18" s="203"/>
      <c r="L18" s="203"/>
      <c r="M18" s="113">
        <f t="shared" ref="M18:M23" si="0">SUM(K18:L18)</f>
        <v>0</v>
      </c>
    </row>
    <row r="19" spans="1:13" ht="26.25" customHeight="1" x14ac:dyDescent="0.25">
      <c r="A19" s="42" t="s">
        <v>121</v>
      </c>
      <c r="B19" s="835" t="s">
        <v>165</v>
      </c>
      <c r="C19" s="835"/>
      <c r="D19" s="835"/>
      <c r="E19" s="835"/>
      <c r="F19" s="835"/>
      <c r="G19" s="835"/>
      <c r="H19" s="835"/>
      <c r="I19" s="835"/>
      <c r="J19" s="835"/>
      <c r="K19" s="203"/>
      <c r="L19" s="203"/>
      <c r="M19" s="113">
        <f t="shared" si="0"/>
        <v>0</v>
      </c>
    </row>
    <row r="20" spans="1:13" ht="42.75" customHeight="1" thickBot="1" x14ac:dyDescent="0.3">
      <c r="A20" s="207">
        <v>3</v>
      </c>
      <c r="B20" s="849" t="s">
        <v>166</v>
      </c>
      <c r="C20" s="849"/>
      <c r="D20" s="849"/>
      <c r="E20" s="849"/>
      <c r="F20" s="849"/>
      <c r="G20" s="849"/>
      <c r="H20" s="849"/>
      <c r="I20" s="849"/>
      <c r="J20" s="849"/>
      <c r="K20" s="220"/>
      <c r="L20" s="220"/>
      <c r="M20" s="113">
        <f t="shared" si="0"/>
        <v>0</v>
      </c>
    </row>
    <row r="21" spans="1:13" ht="51" customHeight="1" thickBot="1" x14ac:dyDescent="0.3">
      <c r="A21" s="211"/>
      <c r="B21" s="845" t="s">
        <v>183</v>
      </c>
      <c r="C21" s="846"/>
      <c r="D21" s="846"/>
      <c r="E21" s="846"/>
      <c r="F21" s="846"/>
      <c r="G21" s="846"/>
      <c r="H21" s="846"/>
      <c r="I21" s="846"/>
      <c r="J21" s="846"/>
      <c r="K21" s="846"/>
      <c r="L21" s="846"/>
      <c r="M21" s="847"/>
    </row>
    <row r="22" spans="1:13" ht="37.5" customHeight="1" x14ac:dyDescent="0.25">
      <c r="A22" s="209">
        <v>4</v>
      </c>
      <c r="B22" s="848" t="s">
        <v>167</v>
      </c>
      <c r="C22" s="848"/>
      <c r="D22" s="848"/>
      <c r="E22" s="848"/>
      <c r="F22" s="848"/>
      <c r="G22" s="848"/>
      <c r="H22" s="848"/>
      <c r="I22" s="848"/>
      <c r="J22" s="848"/>
      <c r="K22" s="221"/>
      <c r="L22" s="221"/>
      <c r="M22" s="210">
        <f t="shared" si="0"/>
        <v>0</v>
      </c>
    </row>
    <row r="23" spans="1:13" ht="45.95" customHeight="1" thickBot="1" x14ac:dyDescent="0.3">
      <c r="A23" s="212">
        <v>5</v>
      </c>
      <c r="B23" s="849" t="s">
        <v>168</v>
      </c>
      <c r="C23" s="849"/>
      <c r="D23" s="849"/>
      <c r="E23" s="849"/>
      <c r="F23" s="849"/>
      <c r="G23" s="849"/>
      <c r="H23" s="849"/>
      <c r="I23" s="849"/>
      <c r="J23" s="849"/>
      <c r="K23" s="220"/>
      <c r="L23" s="220"/>
      <c r="M23" s="208">
        <f t="shared" si="0"/>
        <v>0</v>
      </c>
    </row>
    <row r="24" spans="1:13" ht="26.25" customHeight="1" thickBot="1" x14ac:dyDescent="0.3">
      <c r="A24" s="106"/>
      <c r="B24" s="842" t="s">
        <v>184</v>
      </c>
      <c r="C24" s="843"/>
      <c r="D24" s="843"/>
      <c r="E24" s="843"/>
      <c r="F24" s="843"/>
      <c r="G24" s="843"/>
      <c r="H24" s="843"/>
      <c r="I24" s="843"/>
      <c r="J24" s="843"/>
      <c r="K24" s="843"/>
      <c r="L24" s="843"/>
      <c r="M24" s="844"/>
    </row>
    <row r="25" spans="1:13" ht="27.75" customHeight="1" x14ac:dyDescent="0.25">
      <c r="A25" s="51">
        <v>6</v>
      </c>
      <c r="B25" s="773" t="s">
        <v>173</v>
      </c>
      <c r="C25" s="773"/>
      <c r="D25" s="773"/>
      <c r="E25" s="773"/>
      <c r="F25" s="773"/>
      <c r="G25" s="773"/>
      <c r="H25" s="773"/>
      <c r="I25" s="773"/>
      <c r="J25" s="773"/>
      <c r="K25" s="213">
        <f>SUM(K26:K29)</f>
        <v>0</v>
      </c>
      <c r="L25" s="213">
        <f>SUM(L26:L29)</f>
        <v>0</v>
      </c>
      <c r="M25" s="213">
        <f>SUM(M26:M29)</f>
        <v>0</v>
      </c>
    </row>
    <row r="26" spans="1:13" ht="41.25" customHeight="1" x14ac:dyDescent="0.25">
      <c r="A26" s="34" t="s">
        <v>119</v>
      </c>
      <c r="B26" s="835" t="s">
        <v>169</v>
      </c>
      <c r="C26" s="835"/>
      <c r="D26" s="835"/>
      <c r="E26" s="835"/>
      <c r="F26" s="835"/>
      <c r="G26" s="835"/>
      <c r="H26" s="835"/>
      <c r="I26" s="835"/>
      <c r="J26" s="835"/>
      <c r="K26" s="203"/>
      <c r="L26" s="203"/>
      <c r="M26" s="113">
        <f>SUM(K26:L26)</f>
        <v>0</v>
      </c>
    </row>
    <row r="27" spans="1:13" ht="30.75" customHeight="1" x14ac:dyDescent="0.25">
      <c r="A27" s="34" t="s">
        <v>120</v>
      </c>
      <c r="B27" s="835" t="s">
        <v>170</v>
      </c>
      <c r="C27" s="835"/>
      <c r="D27" s="835"/>
      <c r="E27" s="835"/>
      <c r="F27" s="835"/>
      <c r="G27" s="835"/>
      <c r="H27" s="835"/>
      <c r="I27" s="835"/>
      <c r="J27" s="835"/>
      <c r="K27" s="203"/>
      <c r="L27" s="203"/>
      <c r="M27" s="113">
        <f>SUM(K27:L27)</f>
        <v>0</v>
      </c>
    </row>
    <row r="28" spans="1:13" ht="26.25" customHeight="1" x14ac:dyDescent="0.25">
      <c r="A28" s="34" t="s">
        <v>121</v>
      </c>
      <c r="B28" s="835" t="s">
        <v>171</v>
      </c>
      <c r="C28" s="835"/>
      <c r="D28" s="835"/>
      <c r="E28" s="835"/>
      <c r="F28" s="835"/>
      <c r="G28" s="835"/>
      <c r="H28" s="835"/>
      <c r="I28" s="835"/>
      <c r="J28" s="835"/>
      <c r="K28" s="203"/>
      <c r="L28" s="203"/>
      <c r="M28" s="113">
        <f>SUM(K28:L28)</f>
        <v>0</v>
      </c>
    </row>
    <row r="29" spans="1:13" ht="26.25" customHeight="1" x14ac:dyDescent="0.25">
      <c r="A29" s="34" t="s">
        <v>122</v>
      </c>
      <c r="B29" s="835" t="s">
        <v>172</v>
      </c>
      <c r="C29" s="835"/>
      <c r="D29" s="835"/>
      <c r="E29" s="835"/>
      <c r="F29" s="835"/>
      <c r="G29" s="835"/>
      <c r="H29" s="835"/>
      <c r="I29" s="835"/>
      <c r="J29" s="835"/>
      <c r="K29" s="203"/>
      <c r="L29" s="203"/>
      <c r="M29" s="113">
        <f>SUM(K29:L29)</f>
        <v>0</v>
      </c>
    </row>
    <row r="30" spans="1:13" ht="25.5" customHeight="1" x14ac:dyDescent="0.25">
      <c r="A30" s="32">
        <v>7</v>
      </c>
      <c r="B30" s="772" t="s">
        <v>174</v>
      </c>
      <c r="C30" s="772"/>
      <c r="D30" s="772"/>
      <c r="E30" s="772"/>
      <c r="F30" s="772"/>
      <c r="G30" s="772"/>
      <c r="H30" s="772"/>
      <c r="I30" s="772"/>
      <c r="J30" s="772"/>
      <c r="K30" s="213">
        <f>SUM(K31:K34)</f>
        <v>0</v>
      </c>
      <c r="L30" s="213">
        <f>SUM(L31:L34)</f>
        <v>0</v>
      </c>
      <c r="M30" s="213">
        <f>SUM(M31:M34)</f>
        <v>0</v>
      </c>
    </row>
    <row r="31" spans="1:13" ht="42" customHeight="1" x14ac:dyDescent="0.25">
      <c r="A31" s="34" t="s">
        <v>119</v>
      </c>
      <c r="B31" s="835" t="s">
        <v>169</v>
      </c>
      <c r="C31" s="835"/>
      <c r="D31" s="835"/>
      <c r="E31" s="835"/>
      <c r="F31" s="835"/>
      <c r="G31" s="835"/>
      <c r="H31" s="835"/>
      <c r="I31" s="835"/>
      <c r="J31" s="835"/>
      <c r="K31" s="203"/>
      <c r="L31" s="203"/>
      <c r="M31" s="113">
        <f t="shared" ref="M31:M46" si="1">SUM(K31:L31)</f>
        <v>0</v>
      </c>
    </row>
    <row r="32" spans="1:13" ht="24.75" customHeight="1" x14ac:dyDescent="0.25">
      <c r="A32" s="34" t="s">
        <v>120</v>
      </c>
      <c r="B32" s="835" t="s">
        <v>170</v>
      </c>
      <c r="C32" s="835"/>
      <c r="D32" s="835"/>
      <c r="E32" s="835"/>
      <c r="F32" s="835"/>
      <c r="G32" s="835"/>
      <c r="H32" s="835"/>
      <c r="I32" s="835"/>
      <c r="J32" s="835"/>
      <c r="K32" s="203"/>
      <c r="L32" s="203"/>
      <c r="M32" s="113">
        <f t="shared" si="1"/>
        <v>0</v>
      </c>
    </row>
    <row r="33" spans="1:13" ht="24.75" customHeight="1" x14ac:dyDescent="0.25">
      <c r="A33" s="34" t="s">
        <v>121</v>
      </c>
      <c r="B33" s="835" t="s">
        <v>171</v>
      </c>
      <c r="C33" s="835"/>
      <c r="D33" s="835"/>
      <c r="E33" s="835"/>
      <c r="F33" s="835"/>
      <c r="G33" s="835"/>
      <c r="H33" s="835"/>
      <c r="I33" s="835"/>
      <c r="J33" s="835"/>
      <c r="K33" s="203"/>
      <c r="L33" s="203"/>
      <c r="M33" s="113">
        <f t="shared" si="1"/>
        <v>0</v>
      </c>
    </row>
    <row r="34" spans="1:13" ht="27.75" customHeight="1" thickBot="1" x14ac:dyDescent="0.3">
      <c r="A34" s="88" t="s">
        <v>122</v>
      </c>
      <c r="B34" s="849" t="s">
        <v>172</v>
      </c>
      <c r="C34" s="849"/>
      <c r="D34" s="849"/>
      <c r="E34" s="849"/>
      <c r="F34" s="849"/>
      <c r="G34" s="849"/>
      <c r="H34" s="849"/>
      <c r="I34" s="849"/>
      <c r="J34" s="849"/>
      <c r="K34" s="203"/>
      <c r="L34" s="203"/>
      <c r="M34" s="113">
        <f t="shared" si="1"/>
        <v>0</v>
      </c>
    </row>
    <row r="35" spans="1:13" ht="33" customHeight="1" thickBot="1" x14ac:dyDescent="0.3">
      <c r="A35" s="106"/>
      <c r="B35" s="845" t="s">
        <v>185</v>
      </c>
      <c r="C35" s="846"/>
      <c r="D35" s="846"/>
      <c r="E35" s="846"/>
      <c r="F35" s="846"/>
      <c r="G35" s="846"/>
      <c r="H35" s="846"/>
      <c r="I35" s="846"/>
      <c r="J35" s="846"/>
      <c r="K35" s="846"/>
      <c r="L35" s="846"/>
      <c r="M35" s="847"/>
    </row>
    <row r="36" spans="1:13" ht="28.5" customHeight="1" x14ac:dyDescent="0.25">
      <c r="A36" s="214">
        <v>8</v>
      </c>
      <c r="B36" s="848" t="s">
        <v>175</v>
      </c>
      <c r="C36" s="848"/>
      <c r="D36" s="848"/>
      <c r="E36" s="848"/>
      <c r="F36" s="848"/>
      <c r="G36" s="848"/>
      <c r="H36" s="848"/>
      <c r="I36" s="848"/>
      <c r="J36" s="848"/>
      <c r="K36" s="221"/>
      <c r="L36" s="221"/>
      <c r="M36" s="113">
        <f t="shared" si="1"/>
        <v>0</v>
      </c>
    </row>
    <row r="37" spans="1:13" ht="32.25" customHeight="1" thickBot="1" x14ac:dyDescent="0.3">
      <c r="A37" s="212">
        <v>9</v>
      </c>
      <c r="B37" s="849" t="s">
        <v>176</v>
      </c>
      <c r="C37" s="849"/>
      <c r="D37" s="849"/>
      <c r="E37" s="849"/>
      <c r="F37" s="849"/>
      <c r="G37" s="849"/>
      <c r="H37" s="849"/>
      <c r="I37" s="849"/>
      <c r="J37" s="849"/>
      <c r="K37" s="222"/>
      <c r="L37" s="222"/>
      <c r="M37" s="113">
        <f t="shared" si="1"/>
        <v>0</v>
      </c>
    </row>
    <row r="38" spans="1:13" ht="28.5" customHeight="1" thickBot="1" x14ac:dyDescent="0.3">
      <c r="A38" s="106"/>
      <c r="B38" s="845" t="s">
        <v>1021</v>
      </c>
      <c r="C38" s="846"/>
      <c r="D38" s="846"/>
      <c r="E38" s="846"/>
      <c r="F38" s="846"/>
      <c r="G38" s="846"/>
      <c r="H38" s="846"/>
      <c r="I38" s="846"/>
      <c r="J38" s="846"/>
      <c r="K38" s="846"/>
      <c r="L38" s="846"/>
      <c r="M38" s="847"/>
    </row>
    <row r="39" spans="1:13" ht="27" customHeight="1" x14ac:dyDescent="0.25">
      <c r="A39" s="214">
        <v>10</v>
      </c>
      <c r="B39" s="848" t="s">
        <v>117</v>
      </c>
      <c r="C39" s="773"/>
      <c r="D39" s="773"/>
      <c r="E39" s="773"/>
      <c r="F39" s="773"/>
      <c r="G39" s="773"/>
      <c r="H39" s="773"/>
      <c r="I39" s="773"/>
      <c r="J39" s="773"/>
      <c r="K39" s="223"/>
      <c r="L39" s="223"/>
      <c r="M39" s="113">
        <f t="shared" si="1"/>
        <v>0</v>
      </c>
    </row>
    <row r="40" spans="1:13" ht="28.5" customHeight="1" thickBot="1" x14ac:dyDescent="0.3">
      <c r="A40" s="212">
        <v>11</v>
      </c>
      <c r="B40" s="849" t="s">
        <v>177</v>
      </c>
      <c r="C40" s="849"/>
      <c r="D40" s="849"/>
      <c r="E40" s="849"/>
      <c r="F40" s="849"/>
      <c r="G40" s="849"/>
      <c r="H40" s="849"/>
      <c r="I40" s="849"/>
      <c r="J40" s="849"/>
      <c r="K40" s="224"/>
      <c r="L40" s="224"/>
      <c r="M40" s="113">
        <f t="shared" si="1"/>
        <v>0</v>
      </c>
    </row>
    <row r="41" spans="1:13" ht="39.75" customHeight="1" thickBot="1" x14ac:dyDescent="0.3">
      <c r="A41" s="106"/>
      <c r="B41" s="845" t="s">
        <v>1022</v>
      </c>
      <c r="C41" s="846"/>
      <c r="D41" s="846"/>
      <c r="E41" s="846"/>
      <c r="F41" s="846"/>
      <c r="G41" s="846"/>
      <c r="H41" s="846"/>
      <c r="I41" s="846"/>
      <c r="J41" s="846"/>
      <c r="K41" s="846"/>
      <c r="L41" s="846"/>
      <c r="M41" s="847"/>
    </row>
    <row r="42" spans="1:13" ht="30.95" customHeight="1" x14ac:dyDescent="0.25">
      <c r="A42" s="214">
        <v>12</v>
      </c>
      <c r="B42" s="848" t="s">
        <v>1023</v>
      </c>
      <c r="C42" s="848"/>
      <c r="D42" s="848"/>
      <c r="E42" s="848"/>
      <c r="F42" s="848"/>
      <c r="G42" s="848"/>
      <c r="H42" s="848"/>
      <c r="I42" s="848"/>
      <c r="J42" s="848"/>
      <c r="K42" s="225"/>
      <c r="L42" s="225"/>
      <c r="M42" s="113">
        <f t="shared" si="1"/>
        <v>0</v>
      </c>
    </row>
    <row r="43" spans="1:13" ht="41.25" customHeight="1" thickBot="1" x14ac:dyDescent="0.3">
      <c r="A43" s="212">
        <v>13</v>
      </c>
      <c r="B43" s="849" t="s">
        <v>1024</v>
      </c>
      <c r="C43" s="849"/>
      <c r="D43" s="849"/>
      <c r="E43" s="849"/>
      <c r="F43" s="849"/>
      <c r="G43" s="849"/>
      <c r="H43" s="849"/>
      <c r="I43" s="849"/>
      <c r="J43" s="849"/>
      <c r="K43" s="220"/>
      <c r="L43" s="220"/>
      <c r="M43" s="113">
        <f t="shared" si="1"/>
        <v>0</v>
      </c>
    </row>
    <row r="44" spans="1:13" ht="15.75" thickBot="1" x14ac:dyDescent="0.3">
      <c r="A44" s="106"/>
      <c r="B44" s="842" t="s">
        <v>186</v>
      </c>
      <c r="C44" s="843"/>
      <c r="D44" s="843"/>
      <c r="E44" s="843"/>
      <c r="F44" s="843"/>
      <c r="G44" s="843"/>
      <c r="H44" s="843"/>
      <c r="I44" s="843"/>
      <c r="J44" s="843"/>
      <c r="K44" s="843"/>
      <c r="L44" s="843"/>
      <c r="M44" s="844"/>
    </row>
    <row r="45" spans="1:13" ht="26.25" customHeight="1" x14ac:dyDescent="0.25">
      <c r="A45" s="214">
        <v>14</v>
      </c>
      <c r="B45" s="848" t="s">
        <v>1025</v>
      </c>
      <c r="C45" s="848"/>
      <c r="D45" s="848"/>
      <c r="E45" s="848"/>
      <c r="F45" s="848"/>
      <c r="G45" s="848"/>
      <c r="H45" s="848"/>
      <c r="I45" s="848"/>
      <c r="J45" s="848"/>
      <c r="K45" s="225"/>
      <c r="L45" s="225"/>
      <c r="M45" s="113">
        <f t="shared" si="1"/>
        <v>0</v>
      </c>
    </row>
    <row r="46" spans="1:13" ht="28.5" customHeight="1" thickBot="1" x14ac:dyDescent="0.3">
      <c r="A46" s="212">
        <v>15</v>
      </c>
      <c r="B46" s="849" t="s">
        <v>178</v>
      </c>
      <c r="C46" s="849"/>
      <c r="D46" s="849"/>
      <c r="E46" s="849"/>
      <c r="F46" s="849"/>
      <c r="G46" s="849"/>
      <c r="H46" s="849"/>
      <c r="I46" s="849"/>
      <c r="J46" s="849"/>
      <c r="K46" s="222"/>
      <c r="L46" s="222"/>
      <c r="M46" s="113">
        <f t="shared" si="1"/>
        <v>0</v>
      </c>
    </row>
    <row r="47" spans="1:13" ht="15.75" thickBot="1" x14ac:dyDescent="0.3">
      <c r="A47" s="216"/>
      <c r="B47" s="842" t="s">
        <v>187</v>
      </c>
      <c r="C47" s="843"/>
      <c r="D47" s="843"/>
      <c r="E47" s="843"/>
      <c r="F47" s="843"/>
      <c r="G47" s="843"/>
      <c r="H47" s="843"/>
      <c r="I47" s="843"/>
      <c r="J47" s="843"/>
      <c r="K47" s="843"/>
      <c r="L47" s="843"/>
      <c r="M47" s="844"/>
    </row>
    <row r="48" spans="1:13" ht="42.95" customHeight="1" x14ac:dyDescent="0.25">
      <c r="A48" s="51">
        <v>16</v>
      </c>
      <c r="B48" s="848" t="s">
        <v>190</v>
      </c>
      <c r="C48" s="848"/>
      <c r="D48" s="848"/>
      <c r="E48" s="848"/>
      <c r="F48" s="848"/>
      <c r="G48" s="848"/>
      <c r="H48" s="848"/>
      <c r="I48" s="848"/>
      <c r="J48" s="848"/>
      <c r="K48" s="215">
        <f>K15+K29</f>
        <v>0</v>
      </c>
      <c r="L48" s="215">
        <f>L15+L29</f>
        <v>0</v>
      </c>
      <c r="M48" s="215">
        <f>K48+L48</f>
        <v>0</v>
      </c>
    </row>
    <row r="49" spans="1:13" ht="30" customHeight="1" x14ac:dyDescent="0.25">
      <c r="A49" s="32">
        <v>17</v>
      </c>
      <c r="B49" s="835" t="s">
        <v>193</v>
      </c>
      <c r="C49" s="835"/>
      <c r="D49" s="835"/>
      <c r="E49" s="835"/>
      <c r="F49" s="835"/>
      <c r="G49" s="835"/>
      <c r="H49" s="835"/>
      <c r="I49" s="835"/>
      <c r="J49" s="835"/>
      <c r="K49" s="203"/>
      <c r="L49" s="203"/>
      <c r="M49" s="215">
        <f t="shared" ref="M49:M57" si="2">K49+L49</f>
        <v>0</v>
      </c>
    </row>
    <row r="50" spans="1:13" ht="29.45" customHeight="1" x14ac:dyDescent="0.25">
      <c r="A50" s="32">
        <v>18</v>
      </c>
      <c r="B50" s="835" t="s">
        <v>191</v>
      </c>
      <c r="C50" s="835"/>
      <c r="D50" s="835"/>
      <c r="E50" s="835"/>
      <c r="F50" s="835"/>
      <c r="G50" s="835"/>
      <c r="H50" s="835"/>
      <c r="I50" s="835"/>
      <c r="J50" s="835"/>
      <c r="K50" s="87">
        <f>K19+K34</f>
        <v>0</v>
      </c>
      <c r="L50" s="87">
        <f>L19+L34</f>
        <v>0</v>
      </c>
      <c r="M50" s="215">
        <f t="shared" si="2"/>
        <v>0</v>
      </c>
    </row>
    <row r="51" spans="1:13" ht="45.95" customHeight="1" x14ac:dyDescent="0.25">
      <c r="A51" s="32">
        <v>19</v>
      </c>
      <c r="B51" s="835" t="s">
        <v>192</v>
      </c>
      <c r="C51" s="835"/>
      <c r="D51" s="835"/>
      <c r="E51" s="835"/>
      <c r="F51" s="835"/>
      <c r="G51" s="835"/>
      <c r="H51" s="835"/>
      <c r="I51" s="835"/>
      <c r="J51" s="835"/>
      <c r="K51" s="87">
        <f>K48-K49-K50</f>
        <v>0</v>
      </c>
      <c r="L51" s="87">
        <f>L48-L49-L50</f>
        <v>0</v>
      </c>
      <c r="M51" s="215">
        <f t="shared" si="2"/>
        <v>0</v>
      </c>
    </row>
    <row r="52" spans="1:13" ht="44.1" customHeight="1" x14ac:dyDescent="0.25">
      <c r="A52" s="32">
        <v>20</v>
      </c>
      <c r="B52" s="835" t="s">
        <v>1026</v>
      </c>
      <c r="C52" s="835"/>
      <c r="D52" s="835"/>
      <c r="E52" s="835"/>
      <c r="F52" s="835"/>
      <c r="G52" s="835"/>
      <c r="H52" s="835"/>
      <c r="I52" s="835"/>
      <c r="J52" s="835"/>
      <c r="K52" s="203"/>
      <c r="L52" s="203"/>
      <c r="M52" s="215">
        <f t="shared" si="2"/>
        <v>0</v>
      </c>
    </row>
    <row r="53" spans="1:13" ht="40.5" customHeight="1" x14ac:dyDescent="0.25">
      <c r="A53" s="32">
        <v>21</v>
      </c>
      <c r="B53" s="835" t="s">
        <v>1027</v>
      </c>
      <c r="C53" s="835"/>
      <c r="D53" s="835"/>
      <c r="E53" s="835"/>
      <c r="F53" s="835"/>
      <c r="G53" s="835"/>
      <c r="H53" s="835"/>
      <c r="I53" s="835"/>
      <c r="J53" s="835"/>
      <c r="K53" s="87">
        <f>K39-K52</f>
        <v>0</v>
      </c>
      <c r="L53" s="87">
        <f>L39-L52</f>
        <v>0</v>
      </c>
      <c r="M53" s="215">
        <f t="shared" si="2"/>
        <v>0</v>
      </c>
    </row>
    <row r="54" spans="1:13" ht="41.25" customHeight="1" x14ac:dyDescent="0.25">
      <c r="A54" s="32">
        <v>22</v>
      </c>
      <c r="B54" s="772" t="s">
        <v>259</v>
      </c>
      <c r="C54" s="772"/>
      <c r="D54" s="772"/>
      <c r="E54" s="772"/>
      <c r="F54" s="772"/>
      <c r="G54" s="772"/>
      <c r="H54" s="772"/>
      <c r="I54" s="772"/>
      <c r="J54" s="772"/>
      <c r="K54" s="33">
        <f>K51+K53+K13+K14+K20+K22+K23+K26+K27+K28+K36+K37+K42+K43+K45+K46</f>
        <v>0</v>
      </c>
      <c r="L54" s="33">
        <f>L51+L53+L13+L14+L20+L22+L23+L26+L27+L28+L36+L37+L42+L43+L45+L46</f>
        <v>0</v>
      </c>
      <c r="M54" s="215">
        <f t="shared" si="2"/>
        <v>0</v>
      </c>
    </row>
    <row r="55" spans="1:13" ht="26.25" customHeight="1" x14ac:dyDescent="0.25">
      <c r="A55" s="32">
        <v>23</v>
      </c>
      <c r="B55" s="835" t="s">
        <v>188</v>
      </c>
      <c r="C55" s="835"/>
      <c r="D55" s="835"/>
      <c r="E55" s="835"/>
      <c r="F55" s="835"/>
      <c r="G55" s="835"/>
      <c r="H55" s="835"/>
      <c r="I55" s="835"/>
      <c r="J55" s="835"/>
      <c r="K55" s="203"/>
      <c r="L55" s="203"/>
      <c r="M55" s="215">
        <f t="shared" si="2"/>
        <v>0</v>
      </c>
    </row>
    <row r="56" spans="1:13" ht="30" customHeight="1" x14ac:dyDescent="0.25">
      <c r="A56" s="32">
        <v>24</v>
      </c>
      <c r="B56" s="835" t="s">
        <v>1028</v>
      </c>
      <c r="C56" s="835"/>
      <c r="D56" s="835"/>
      <c r="E56" s="835"/>
      <c r="F56" s="835"/>
      <c r="G56" s="835"/>
      <c r="H56" s="835"/>
      <c r="I56" s="835"/>
      <c r="J56" s="835"/>
      <c r="K56" s="203"/>
      <c r="L56" s="203"/>
      <c r="M56" s="215">
        <f t="shared" si="2"/>
        <v>0</v>
      </c>
    </row>
    <row r="57" spans="1:13" ht="26.25" customHeight="1" thickBot="1" x14ac:dyDescent="0.3">
      <c r="A57" s="44">
        <v>25</v>
      </c>
      <c r="B57" s="852" t="s">
        <v>189</v>
      </c>
      <c r="C57" s="852"/>
      <c r="D57" s="852"/>
      <c r="E57" s="852"/>
      <c r="F57" s="852"/>
      <c r="G57" s="852"/>
      <c r="H57" s="852"/>
      <c r="I57" s="852"/>
      <c r="J57" s="852"/>
      <c r="K57" s="226"/>
      <c r="L57" s="226"/>
      <c r="M57" s="215">
        <f t="shared" si="2"/>
        <v>0</v>
      </c>
    </row>
    <row r="58" spans="1:13" x14ac:dyDescent="0.25">
      <c r="A58" s="45"/>
      <c r="B58" s="45"/>
      <c r="C58" s="46"/>
      <c r="D58" s="45"/>
      <c r="E58" s="45"/>
    </row>
    <row r="59" spans="1:13" x14ac:dyDescent="0.25">
      <c r="A59" s="45"/>
      <c r="B59" s="45"/>
      <c r="C59" s="46"/>
      <c r="D59" s="45"/>
      <c r="E59" s="45"/>
    </row>
    <row r="60" spans="1:13" ht="15" customHeight="1" x14ac:dyDescent="0.25">
      <c r="A60" s="851" t="s">
        <v>206</v>
      </c>
      <c r="B60" s="851"/>
      <c r="C60" s="646" t="s">
        <v>725</v>
      </c>
      <c r="D60" s="646"/>
      <c r="E60" s="646"/>
      <c r="F60" s="646"/>
      <c r="G60" s="646"/>
      <c r="H60" s="646"/>
      <c r="I60" s="646"/>
    </row>
    <row r="61" spans="1:13" ht="15" customHeight="1" x14ac:dyDescent="0.25">
      <c r="A61" s="45"/>
      <c r="B61" s="45"/>
      <c r="C61" s="646" t="s">
        <v>726</v>
      </c>
      <c r="D61" s="646"/>
      <c r="E61" s="646"/>
      <c r="F61" s="646"/>
      <c r="G61" s="646"/>
      <c r="H61" s="646"/>
      <c r="I61" s="646"/>
    </row>
    <row r="62" spans="1:13" ht="15" customHeight="1" x14ac:dyDescent="0.25">
      <c r="A62" s="45"/>
      <c r="B62" s="45"/>
      <c r="C62" s="646" t="s">
        <v>727</v>
      </c>
      <c r="D62" s="646"/>
      <c r="E62" s="646"/>
      <c r="F62" s="646"/>
      <c r="G62" s="646"/>
      <c r="H62" s="646"/>
      <c r="I62" s="646"/>
    </row>
    <row r="63" spans="1:13" x14ac:dyDescent="0.25">
      <c r="A63" s="45"/>
      <c r="B63" s="45"/>
      <c r="C63" s="45"/>
      <c r="D63" s="45"/>
      <c r="E63" s="45"/>
    </row>
    <row r="64" spans="1:13" x14ac:dyDescent="0.25">
      <c r="A64" s="45"/>
      <c r="B64" s="45"/>
      <c r="C64" s="45"/>
      <c r="D64" s="45"/>
      <c r="E64" s="45"/>
    </row>
    <row r="65" spans="1:5" x14ac:dyDescent="0.25">
      <c r="A65" s="45"/>
      <c r="B65" s="45"/>
      <c r="C65" s="45"/>
      <c r="D65" s="45"/>
      <c r="E65" s="45"/>
    </row>
    <row r="66" spans="1:5" x14ac:dyDescent="0.25">
      <c r="A66" s="45"/>
      <c r="B66" s="45"/>
      <c r="C66" s="45"/>
      <c r="D66" s="45"/>
      <c r="E66" s="45"/>
    </row>
    <row r="67" spans="1:5" x14ac:dyDescent="0.25">
      <c r="A67" s="45"/>
      <c r="B67" s="45"/>
      <c r="C67" s="45"/>
      <c r="D67" s="45"/>
      <c r="E67" s="45"/>
    </row>
    <row r="68" spans="1:5" x14ac:dyDescent="0.25">
      <c r="A68" s="45"/>
      <c r="B68" s="45"/>
      <c r="C68" s="45"/>
      <c r="D68" s="45"/>
      <c r="E68" s="45"/>
    </row>
    <row r="69" spans="1:5" x14ac:dyDescent="0.25">
      <c r="A69" s="45"/>
      <c r="B69" s="45"/>
      <c r="C69" s="45"/>
      <c r="D69" s="45"/>
      <c r="E69" s="45"/>
    </row>
    <row r="70" spans="1:5" x14ac:dyDescent="0.25">
      <c r="A70" s="45"/>
      <c r="B70" s="45"/>
      <c r="C70" s="45"/>
      <c r="D70" s="45"/>
      <c r="E70" s="45"/>
    </row>
    <row r="71" spans="1:5" x14ac:dyDescent="0.25">
      <c r="A71" s="45"/>
      <c r="B71" s="45"/>
      <c r="C71" s="45"/>
      <c r="D71" s="45"/>
      <c r="E71" s="45"/>
    </row>
    <row r="72" spans="1:5" x14ac:dyDescent="0.25">
      <c r="A72" s="45"/>
      <c r="B72" s="45"/>
      <c r="C72" s="45"/>
      <c r="D72" s="45"/>
      <c r="E72" s="45"/>
    </row>
    <row r="73" spans="1:5" x14ac:dyDescent="0.25">
      <c r="A73" s="45"/>
      <c r="B73" s="45"/>
      <c r="C73" s="45"/>
      <c r="D73" s="45"/>
      <c r="E73" s="45"/>
    </row>
    <row r="74" spans="1:5" x14ac:dyDescent="0.25">
      <c r="A74" s="45"/>
      <c r="B74" s="45"/>
      <c r="C74" s="45"/>
      <c r="D74" s="45"/>
      <c r="E74" s="45"/>
    </row>
    <row r="75" spans="1:5" x14ac:dyDescent="0.25">
      <c r="A75" s="45"/>
      <c r="B75" s="45"/>
      <c r="C75" s="45"/>
      <c r="D75" s="45"/>
      <c r="E75" s="45"/>
    </row>
    <row r="76" spans="1:5" x14ac:dyDescent="0.25">
      <c r="A76" s="45"/>
      <c r="B76" s="45"/>
      <c r="C76" s="45"/>
      <c r="D76" s="45"/>
      <c r="E76" s="45"/>
    </row>
    <row r="77" spans="1:5" x14ac:dyDescent="0.25">
      <c r="A77" s="45"/>
      <c r="B77" s="45"/>
      <c r="C77" s="45"/>
      <c r="D77" s="45"/>
      <c r="E77" s="45"/>
    </row>
    <row r="78" spans="1:5" x14ac:dyDescent="0.25">
      <c r="A78" s="45"/>
      <c r="B78" s="45"/>
      <c r="C78" s="45"/>
      <c r="D78" s="45"/>
      <c r="E78" s="45"/>
    </row>
    <row r="79" spans="1:5" x14ac:dyDescent="0.25">
      <c r="A79" s="45"/>
      <c r="B79" s="45"/>
      <c r="C79" s="45"/>
      <c r="D79" s="45"/>
      <c r="E79" s="45"/>
    </row>
    <row r="80" spans="1:5" x14ac:dyDescent="0.25">
      <c r="A80" s="45"/>
      <c r="B80" s="45"/>
      <c r="C80" s="45"/>
      <c r="D80" s="45"/>
      <c r="E80" s="45"/>
    </row>
    <row r="81" spans="1:5" x14ac:dyDescent="0.25">
      <c r="A81" s="45"/>
      <c r="B81" s="45"/>
      <c r="C81" s="45"/>
      <c r="D81" s="45"/>
      <c r="E81" s="45"/>
    </row>
    <row r="82" spans="1:5" x14ac:dyDescent="0.25">
      <c r="A82" s="45"/>
      <c r="B82" s="45"/>
      <c r="C82" s="45"/>
      <c r="D82" s="45"/>
      <c r="E82" s="45"/>
    </row>
    <row r="83" spans="1:5" x14ac:dyDescent="0.25">
      <c r="A83" s="45"/>
      <c r="B83" s="45"/>
      <c r="C83" s="45"/>
      <c r="D83" s="45"/>
      <c r="E83" s="45"/>
    </row>
    <row r="84" spans="1:5" x14ac:dyDescent="0.25">
      <c r="A84" s="45"/>
      <c r="B84" s="45"/>
      <c r="C84" s="45"/>
      <c r="D84" s="45"/>
      <c r="E84" s="45"/>
    </row>
    <row r="85" spans="1:5" x14ac:dyDescent="0.25">
      <c r="A85" s="45"/>
      <c r="B85" s="45"/>
      <c r="C85" s="45"/>
      <c r="D85" s="45"/>
      <c r="E85" s="45"/>
    </row>
    <row r="86" spans="1:5" x14ac:dyDescent="0.25">
      <c r="A86" s="45"/>
      <c r="B86" s="45"/>
      <c r="C86" s="45"/>
      <c r="D86" s="45"/>
      <c r="E86" s="45"/>
    </row>
    <row r="87" spans="1:5" x14ac:dyDescent="0.25">
      <c r="A87" s="45"/>
      <c r="B87" s="45"/>
      <c r="C87" s="45"/>
      <c r="D87" s="45"/>
      <c r="E87" s="45"/>
    </row>
    <row r="88" spans="1:5" x14ac:dyDescent="0.25">
      <c r="A88" s="45"/>
      <c r="B88" s="45"/>
      <c r="C88" s="45"/>
      <c r="D88" s="45"/>
      <c r="E88" s="45"/>
    </row>
    <row r="89" spans="1:5" x14ac:dyDescent="0.25">
      <c r="A89" s="45"/>
      <c r="B89" s="45"/>
      <c r="C89" s="45"/>
      <c r="D89" s="45"/>
      <c r="E89" s="45"/>
    </row>
    <row r="90" spans="1:5" x14ac:dyDescent="0.25">
      <c r="A90" s="45"/>
      <c r="B90" s="45"/>
      <c r="C90" s="45"/>
      <c r="D90" s="45"/>
      <c r="E90" s="45"/>
    </row>
    <row r="91" spans="1:5" x14ac:dyDescent="0.25">
      <c r="A91" s="45"/>
      <c r="B91" s="45"/>
      <c r="C91" s="45"/>
      <c r="D91" s="45"/>
      <c r="E91" s="45"/>
    </row>
    <row r="92" spans="1:5" x14ac:dyDescent="0.25">
      <c r="A92" s="45"/>
      <c r="B92" s="45"/>
      <c r="C92" s="45"/>
      <c r="D92" s="45"/>
      <c r="E92" s="45"/>
    </row>
  </sheetData>
  <mergeCells count="55">
    <mergeCell ref="B23:J23"/>
    <mergeCell ref="B16:J16"/>
    <mergeCell ref="B18:J18"/>
    <mergeCell ref="B20:J20"/>
    <mergeCell ref="B17:J17"/>
    <mergeCell ref="B19:J19"/>
    <mergeCell ref="B46:J46"/>
    <mergeCell ref="B42:J42"/>
    <mergeCell ref="B45:J45"/>
    <mergeCell ref="B43:J43"/>
    <mergeCell ref="B25:J25"/>
    <mergeCell ref="B26:J26"/>
    <mergeCell ref="B27:J27"/>
    <mergeCell ref="B30:J30"/>
    <mergeCell ref="B39:J39"/>
    <mergeCell ref="B36:J36"/>
    <mergeCell ref="B29:J29"/>
    <mergeCell ref="B31:J31"/>
    <mergeCell ref="B3:H3"/>
    <mergeCell ref="B5:H5"/>
    <mergeCell ref="C7:E7"/>
    <mergeCell ref="B13:J13"/>
    <mergeCell ref="B14:J14"/>
    <mergeCell ref="B15:J15"/>
    <mergeCell ref="B10:M10"/>
    <mergeCell ref="B11:J11"/>
    <mergeCell ref="B12:J12"/>
    <mergeCell ref="C60:I60"/>
    <mergeCell ref="A60:B60"/>
    <mergeCell ref="B57:J57"/>
    <mergeCell ref="B48:J48"/>
    <mergeCell ref="B49:J49"/>
    <mergeCell ref="B50:J50"/>
    <mergeCell ref="B52:J52"/>
    <mergeCell ref="B55:J55"/>
    <mergeCell ref="B51:J51"/>
    <mergeCell ref="B53:J53"/>
    <mergeCell ref="B54:J54"/>
    <mergeCell ref="B56:J56"/>
    <mergeCell ref="C61:I61"/>
    <mergeCell ref="C62:I62"/>
    <mergeCell ref="B47:M47"/>
    <mergeCell ref="B21:M21"/>
    <mergeCell ref="B24:M24"/>
    <mergeCell ref="B35:M35"/>
    <mergeCell ref="B38:M38"/>
    <mergeCell ref="B41:M41"/>
    <mergeCell ref="B44:M44"/>
    <mergeCell ref="B28:J28"/>
    <mergeCell ref="B32:J32"/>
    <mergeCell ref="B22:J22"/>
    <mergeCell ref="B40:J40"/>
    <mergeCell ref="B37:J37"/>
    <mergeCell ref="B34:J34"/>
    <mergeCell ref="B33:J33"/>
  </mergeCells>
  <phoneticPr fontId="2" type="noConversion"/>
  <pageMargins left="0.75" right="0.75" top="1" bottom="1" header="0.5" footer="0.5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26"/>
  <sheetViews>
    <sheetView workbookViewId="0">
      <selection activeCell="K17" sqref="K17"/>
    </sheetView>
  </sheetViews>
  <sheetFormatPr defaultColWidth="8.7109375" defaultRowHeight="15" x14ac:dyDescent="0.25"/>
  <cols>
    <col min="1" max="7" width="8.7109375" style="24"/>
    <col min="8" max="8" width="20.5703125" style="24" customWidth="1"/>
    <col min="9" max="9" width="11.5703125" style="24" customWidth="1"/>
    <col min="10" max="10" width="8.7109375" style="24"/>
    <col min="11" max="12" width="22.85546875" style="24" customWidth="1"/>
    <col min="13" max="16384" width="8.7109375" style="24"/>
  </cols>
  <sheetData>
    <row r="2" spans="1:12" x14ac:dyDescent="0.25">
      <c r="J2" s="39"/>
      <c r="K2" s="25" t="s">
        <v>717</v>
      </c>
      <c r="L2" s="25" t="s">
        <v>315</v>
      </c>
    </row>
    <row r="3" spans="1:12" x14ac:dyDescent="0.25">
      <c r="B3" s="765" t="s">
        <v>194</v>
      </c>
      <c r="C3" s="765"/>
      <c r="D3" s="765"/>
      <c r="E3" s="765"/>
      <c r="F3" s="765"/>
      <c r="G3" s="765"/>
      <c r="H3" s="765"/>
    </row>
    <row r="4" spans="1:12" x14ac:dyDescent="0.25">
      <c r="A4" s="26"/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</row>
    <row r="5" spans="1:12" x14ac:dyDescent="0.25">
      <c r="A5" s="26"/>
      <c r="B5" s="767" t="s">
        <v>98</v>
      </c>
      <c r="C5" s="767"/>
      <c r="D5" s="767"/>
      <c r="E5" s="767"/>
      <c r="F5" s="767"/>
      <c r="G5" s="767"/>
      <c r="H5" s="767"/>
      <c r="I5" s="40"/>
      <c r="J5" s="40"/>
      <c r="K5" s="40"/>
      <c r="L5" s="40"/>
    </row>
    <row r="6" spans="1:12" ht="15.75" thickBot="1" x14ac:dyDescent="0.3">
      <c r="A6" s="28"/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</row>
    <row r="7" spans="1:12" ht="15.75" thickBot="1" x14ac:dyDescent="0.3">
      <c r="A7" s="28">
        <v>1</v>
      </c>
      <c r="B7" s="26" t="s">
        <v>99</v>
      </c>
      <c r="C7" s="768">
        <f>'150.00'!C8:F8</f>
        <v>222222222222</v>
      </c>
      <c r="D7" s="769"/>
      <c r="E7" s="770"/>
      <c r="F7" s="26"/>
      <c r="G7" s="26"/>
      <c r="H7" s="26"/>
      <c r="I7" s="53"/>
      <c r="J7" s="53"/>
      <c r="K7" s="53"/>
      <c r="L7" s="53"/>
    </row>
    <row r="8" spans="1:12" ht="15.75" thickBot="1" x14ac:dyDescent="0.3">
      <c r="A8" s="28">
        <v>2</v>
      </c>
      <c r="B8" s="26" t="s">
        <v>100</v>
      </c>
      <c r="C8" s="26"/>
      <c r="D8" s="26"/>
      <c r="E8" s="26"/>
      <c r="F8" s="26"/>
      <c r="G8" s="26"/>
      <c r="H8" s="26"/>
      <c r="I8" s="29">
        <f>'150.00'!K10</f>
        <v>2021</v>
      </c>
      <c r="J8" s="26"/>
      <c r="K8" s="26"/>
      <c r="L8" s="26"/>
    </row>
    <row r="9" spans="1:12" ht="15.75" thickBot="1" x14ac:dyDescent="0.3">
      <c r="K9" s="25" t="s">
        <v>717</v>
      </c>
      <c r="L9" s="25" t="s">
        <v>315</v>
      </c>
    </row>
    <row r="10" spans="1:12" ht="48.75" customHeight="1" x14ac:dyDescent="0.25">
      <c r="A10" s="49" t="s">
        <v>161</v>
      </c>
      <c r="B10" s="771" t="s">
        <v>153</v>
      </c>
      <c r="C10" s="771"/>
      <c r="D10" s="771"/>
      <c r="E10" s="771"/>
      <c r="F10" s="771"/>
      <c r="G10" s="771"/>
      <c r="H10" s="771"/>
      <c r="I10" s="771"/>
      <c r="J10" s="771"/>
      <c r="K10" s="31" t="s">
        <v>719</v>
      </c>
      <c r="L10" s="50" t="s">
        <v>115</v>
      </c>
    </row>
    <row r="11" spans="1:12" ht="24.75" customHeight="1" x14ac:dyDescent="0.25">
      <c r="A11" s="41">
        <v>1</v>
      </c>
      <c r="B11" s="766" t="s">
        <v>195</v>
      </c>
      <c r="C11" s="766"/>
      <c r="D11" s="766"/>
      <c r="E11" s="766"/>
      <c r="F11" s="766"/>
      <c r="G11" s="766"/>
      <c r="H11" s="766"/>
      <c r="I11" s="766"/>
      <c r="J11" s="766"/>
      <c r="K11" s="33"/>
      <c r="L11" s="33"/>
    </row>
    <row r="12" spans="1:12" ht="26.25" customHeight="1" x14ac:dyDescent="0.25">
      <c r="A12" s="42" t="s">
        <v>119</v>
      </c>
      <c r="B12" s="835" t="s">
        <v>196</v>
      </c>
      <c r="C12" s="835"/>
      <c r="D12" s="835"/>
      <c r="E12" s="835"/>
      <c r="F12" s="835"/>
      <c r="G12" s="835"/>
      <c r="H12" s="835"/>
      <c r="I12" s="835"/>
      <c r="J12" s="835"/>
      <c r="K12" s="227"/>
      <c r="L12" s="33">
        <f>K12</f>
        <v>0</v>
      </c>
    </row>
    <row r="13" spans="1:12" ht="23.25" customHeight="1" x14ac:dyDescent="0.25">
      <c r="A13" s="42" t="s">
        <v>120</v>
      </c>
      <c r="B13" s="835" t="s">
        <v>197</v>
      </c>
      <c r="C13" s="835"/>
      <c r="D13" s="835"/>
      <c r="E13" s="835"/>
      <c r="F13" s="835"/>
      <c r="G13" s="835"/>
      <c r="H13" s="835"/>
      <c r="I13" s="835"/>
      <c r="J13" s="835"/>
      <c r="K13" s="227"/>
      <c r="L13" s="33">
        <f>K13</f>
        <v>0</v>
      </c>
    </row>
    <row r="14" spans="1:12" ht="25.5" customHeight="1" x14ac:dyDescent="0.25">
      <c r="A14" s="42" t="s">
        <v>121</v>
      </c>
      <c r="B14" s="835" t="s">
        <v>202</v>
      </c>
      <c r="C14" s="835"/>
      <c r="D14" s="835"/>
      <c r="E14" s="835"/>
      <c r="F14" s="835"/>
      <c r="G14" s="835"/>
      <c r="H14" s="835"/>
      <c r="I14" s="835"/>
      <c r="J14" s="835"/>
      <c r="K14" s="33">
        <f>K12-K13</f>
        <v>0</v>
      </c>
      <c r="L14" s="33">
        <f>L12-L13</f>
        <v>0</v>
      </c>
    </row>
    <row r="15" spans="1:12" ht="25.5" customHeight="1" x14ac:dyDescent="0.25">
      <c r="A15" s="42" t="s">
        <v>122</v>
      </c>
      <c r="B15" s="835" t="s">
        <v>203</v>
      </c>
      <c r="C15" s="835"/>
      <c r="D15" s="835"/>
      <c r="E15" s="835"/>
      <c r="F15" s="835"/>
      <c r="G15" s="835"/>
      <c r="H15" s="835"/>
      <c r="I15" s="835"/>
      <c r="J15" s="835"/>
      <c r="K15" s="227"/>
      <c r="L15" s="33">
        <f>K15</f>
        <v>0</v>
      </c>
    </row>
    <row r="16" spans="1:12" ht="32.1" customHeight="1" x14ac:dyDescent="0.25">
      <c r="A16" s="42" t="s">
        <v>123</v>
      </c>
      <c r="B16" s="835" t="s">
        <v>204</v>
      </c>
      <c r="C16" s="835"/>
      <c r="D16" s="835"/>
      <c r="E16" s="835"/>
      <c r="F16" s="835"/>
      <c r="G16" s="835"/>
      <c r="H16" s="835"/>
      <c r="I16" s="835"/>
      <c r="J16" s="835"/>
      <c r="K16" s="33">
        <f>K14-K15</f>
        <v>0</v>
      </c>
      <c r="L16" s="33">
        <f>L14-L15</f>
        <v>0</v>
      </c>
    </row>
    <row r="17" spans="1:12" ht="27" customHeight="1" x14ac:dyDescent="0.25">
      <c r="A17" s="41">
        <v>2</v>
      </c>
      <c r="B17" s="766" t="s">
        <v>198</v>
      </c>
      <c r="C17" s="766"/>
      <c r="D17" s="766"/>
      <c r="E17" s="766"/>
      <c r="F17" s="766"/>
      <c r="G17" s="766"/>
      <c r="H17" s="766"/>
      <c r="I17" s="766"/>
      <c r="J17" s="766"/>
      <c r="K17" s="33"/>
      <c r="L17" s="33"/>
    </row>
    <row r="18" spans="1:12" ht="25.5" customHeight="1" x14ac:dyDescent="0.25">
      <c r="A18" s="42" t="s">
        <v>119</v>
      </c>
      <c r="B18" s="835" t="s">
        <v>199</v>
      </c>
      <c r="C18" s="835"/>
      <c r="D18" s="835"/>
      <c r="E18" s="835"/>
      <c r="F18" s="835"/>
      <c r="G18" s="835"/>
      <c r="H18" s="835"/>
      <c r="I18" s="835"/>
      <c r="J18" s="835"/>
      <c r="K18" s="227"/>
      <c r="L18" s="33">
        <f>K18</f>
        <v>0</v>
      </c>
    </row>
    <row r="19" spans="1:12" ht="27" customHeight="1" x14ac:dyDescent="0.25">
      <c r="A19" s="42" t="s">
        <v>120</v>
      </c>
      <c r="B19" s="835" t="s">
        <v>200</v>
      </c>
      <c r="C19" s="835"/>
      <c r="D19" s="835"/>
      <c r="E19" s="835"/>
      <c r="F19" s="835"/>
      <c r="G19" s="835"/>
      <c r="H19" s="835"/>
      <c r="I19" s="835"/>
      <c r="J19" s="835"/>
      <c r="K19" s="227"/>
      <c r="L19" s="33">
        <f>K19</f>
        <v>0</v>
      </c>
    </row>
    <row r="20" spans="1:12" ht="25.5" customHeight="1" x14ac:dyDescent="0.25">
      <c r="A20" s="42" t="s">
        <v>121</v>
      </c>
      <c r="B20" s="835" t="s">
        <v>201</v>
      </c>
      <c r="C20" s="835"/>
      <c r="D20" s="835"/>
      <c r="E20" s="835"/>
      <c r="F20" s="835"/>
      <c r="G20" s="835"/>
      <c r="H20" s="835"/>
      <c r="I20" s="835"/>
      <c r="J20" s="835"/>
      <c r="K20" s="87">
        <f>K18-K19</f>
        <v>0</v>
      </c>
      <c r="L20" s="33">
        <f>K20</f>
        <v>0</v>
      </c>
    </row>
    <row r="21" spans="1:12" ht="25.5" customHeight="1" x14ac:dyDescent="0.25">
      <c r="A21" s="42" t="s">
        <v>122</v>
      </c>
      <c r="B21" s="835" t="s">
        <v>88</v>
      </c>
      <c r="C21" s="835"/>
      <c r="D21" s="835"/>
      <c r="E21" s="835"/>
      <c r="F21" s="835"/>
      <c r="G21" s="835"/>
      <c r="H21" s="835"/>
      <c r="I21" s="835"/>
      <c r="J21" s="835"/>
      <c r="K21" s="227"/>
      <c r="L21" s="33">
        <f>K21</f>
        <v>0</v>
      </c>
    </row>
    <row r="22" spans="1:12" ht="25.5" customHeight="1" x14ac:dyDescent="0.25">
      <c r="A22" s="42" t="s">
        <v>123</v>
      </c>
      <c r="B22" s="835" t="s">
        <v>205</v>
      </c>
      <c r="C22" s="835"/>
      <c r="D22" s="835"/>
      <c r="E22" s="835"/>
      <c r="F22" s="835"/>
      <c r="G22" s="835"/>
      <c r="H22" s="835"/>
      <c r="I22" s="835"/>
      <c r="J22" s="835"/>
      <c r="K22" s="33">
        <f>K20-K21</f>
        <v>0</v>
      </c>
      <c r="L22" s="33">
        <f>L20-L21</f>
        <v>0</v>
      </c>
    </row>
    <row r="23" spans="1:12" ht="25.5" customHeight="1" thickBot="1" x14ac:dyDescent="0.3">
      <c r="A23" s="52">
        <v>3</v>
      </c>
      <c r="B23" s="853" t="s">
        <v>737</v>
      </c>
      <c r="C23" s="853"/>
      <c r="D23" s="853"/>
      <c r="E23" s="853"/>
      <c r="F23" s="853"/>
      <c r="G23" s="853"/>
      <c r="H23" s="853"/>
      <c r="I23" s="853"/>
      <c r="J23" s="853"/>
      <c r="K23" s="54">
        <f>K16+K22</f>
        <v>0</v>
      </c>
      <c r="L23" s="54">
        <f>L16+L22</f>
        <v>0</v>
      </c>
    </row>
    <row r="24" spans="1:12" ht="25.5" customHeight="1" x14ac:dyDescent="0.25">
      <c r="A24" s="48"/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</row>
    <row r="25" spans="1:12" ht="16.5" customHeight="1" x14ac:dyDescent="0.25">
      <c r="A25" s="767" t="s">
        <v>206</v>
      </c>
      <c r="B25" s="767"/>
      <c r="C25" s="776" t="s">
        <v>728</v>
      </c>
      <c r="D25" s="776"/>
      <c r="E25" s="776"/>
      <c r="F25" s="776"/>
      <c r="G25" s="776"/>
      <c r="H25" s="776"/>
      <c r="I25" s="38"/>
      <c r="J25" s="38"/>
      <c r="K25" s="38"/>
      <c r="L25" s="38"/>
    </row>
    <row r="26" spans="1:12" x14ac:dyDescent="0.25">
      <c r="C26" s="776" t="s">
        <v>729</v>
      </c>
      <c r="D26" s="776"/>
      <c r="E26" s="776"/>
      <c r="F26" s="776"/>
      <c r="G26" s="776"/>
      <c r="H26" s="776"/>
    </row>
  </sheetData>
  <mergeCells count="20">
    <mergeCell ref="B3:H3"/>
    <mergeCell ref="B5:H5"/>
    <mergeCell ref="B21:J21"/>
    <mergeCell ref="B22:J22"/>
    <mergeCell ref="B11:J11"/>
    <mergeCell ref="B12:J12"/>
    <mergeCell ref="C7:E7"/>
    <mergeCell ref="B10:J10"/>
    <mergeCell ref="B16:J16"/>
    <mergeCell ref="C25:H25"/>
    <mergeCell ref="C26:H26"/>
    <mergeCell ref="A25:B25"/>
    <mergeCell ref="B23:J23"/>
    <mergeCell ref="B13:J13"/>
    <mergeCell ref="B14:J14"/>
    <mergeCell ref="B20:J20"/>
    <mergeCell ref="B17:J17"/>
    <mergeCell ref="B18:J18"/>
    <mergeCell ref="B15:J15"/>
    <mergeCell ref="B19:J19"/>
  </mergeCells>
  <phoneticPr fontId="2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57"/>
  <sheetViews>
    <sheetView topLeftCell="A3" workbookViewId="0">
      <pane xSplit="10" ySplit="10" topLeftCell="K13" activePane="bottomRight" state="frozen"/>
      <selection activeCell="A3" sqref="A3"/>
      <selection pane="topRight" activeCell="K3" sqref="K3"/>
      <selection pane="bottomLeft" activeCell="A13" sqref="A13"/>
      <selection pane="bottomRight" activeCell="K14" sqref="K14"/>
    </sheetView>
  </sheetViews>
  <sheetFormatPr defaultColWidth="8.7109375" defaultRowHeight="15" outlineLevelRow="1" x14ac:dyDescent="0.25"/>
  <cols>
    <col min="1" max="1" width="8.7109375" style="24"/>
    <col min="2" max="2" width="17.5703125" style="24" customWidth="1"/>
    <col min="3" max="3" width="18.42578125" style="24" customWidth="1"/>
    <col min="4" max="6" width="8.7109375" style="24"/>
    <col min="7" max="7" width="12.85546875" style="24" customWidth="1"/>
    <col min="8" max="8" width="14.140625" style="24" customWidth="1"/>
    <col min="9" max="9" width="8.7109375" style="24"/>
    <col min="10" max="10" width="17.7109375" style="24" customWidth="1"/>
    <col min="11" max="13" width="19.28515625" style="24" customWidth="1"/>
    <col min="14" max="16384" width="8.7109375" style="24"/>
  </cols>
  <sheetData>
    <row r="2" spans="1:13" x14ac:dyDescent="0.25">
      <c r="J2" s="39"/>
      <c r="K2" s="39"/>
      <c r="L2" s="39"/>
      <c r="M2" s="25" t="s">
        <v>315</v>
      </c>
    </row>
    <row r="3" spans="1:13" x14ac:dyDescent="0.25">
      <c r="B3" s="765" t="s">
        <v>207</v>
      </c>
      <c r="C3" s="765"/>
      <c r="D3" s="765"/>
      <c r="E3" s="765"/>
      <c r="F3" s="765"/>
      <c r="G3" s="765"/>
      <c r="H3" s="765"/>
    </row>
    <row r="4" spans="1:13" x14ac:dyDescent="0.25">
      <c r="A4" s="26"/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</row>
    <row r="5" spans="1:13" x14ac:dyDescent="0.25">
      <c r="A5" s="26"/>
      <c r="B5" s="767" t="s">
        <v>98</v>
      </c>
      <c r="C5" s="767"/>
      <c r="D5" s="767"/>
      <c r="E5" s="767"/>
      <c r="F5" s="767"/>
      <c r="G5" s="767"/>
      <c r="H5" s="767"/>
      <c r="I5" s="40"/>
      <c r="J5" s="40"/>
      <c r="K5" s="40"/>
      <c r="L5" s="40"/>
      <c r="M5" s="40"/>
    </row>
    <row r="6" spans="1:13" ht="15.75" thickBot="1" x14ac:dyDescent="0.3">
      <c r="A6" s="28"/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</row>
    <row r="7" spans="1:13" ht="15.75" thickBot="1" x14ac:dyDescent="0.3">
      <c r="A7" s="28">
        <v>1</v>
      </c>
      <c r="B7" s="26" t="s">
        <v>99</v>
      </c>
      <c r="C7" s="768">
        <f>'150.00'!C8:F8</f>
        <v>222222222222</v>
      </c>
      <c r="D7" s="769"/>
      <c r="E7" s="770"/>
      <c r="F7" s="26"/>
      <c r="G7" s="26"/>
      <c r="H7" s="26"/>
      <c r="I7" s="53"/>
      <c r="J7" s="53"/>
      <c r="K7" s="53"/>
      <c r="L7" s="53"/>
      <c r="M7" s="53"/>
    </row>
    <row r="8" spans="1:13" ht="15.75" thickBot="1" x14ac:dyDescent="0.3">
      <c r="A8" s="28">
        <v>2</v>
      </c>
      <c r="B8" s="26" t="s">
        <v>100</v>
      </c>
      <c r="C8" s="26"/>
      <c r="D8" s="26"/>
      <c r="E8" s="26"/>
      <c r="F8" s="26"/>
      <c r="G8" s="26"/>
      <c r="H8" s="26"/>
      <c r="I8" s="29">
        <f>'150.00'!K10</f>
        <v>2021</v>
      </c>
      <c r="J8" s="26"/>
      <c r="K8" s="26"/>
      <c r="L8" s="26"/>
      <c r="M8" s="26"/>
    </row>
    <row r="9" spans="1:13" ht="15.75" thickBot="1" x14ac:dyDescent="0.3">
      <c r="K9" s="25" t="s">
        <v>418</v>
      </c>
      <c r="L9" s="25" t="s">
        <v>717</v>
      </c>
      <c r="M9" s="25" t="s">
        <v>315</v>
      </c>
    </row>
    <row r="10" spans="1:13" s="240" customFormat="1" ht="19.5" customHeight="1" x14ac:dyDescent="0.2">
      <c r="A10" s="239" t="s">
        <v>161</v>
      </c>
      <c r="B10" s="854" t="s">
        <v>153</v>
      </c>
      <c r="C10" s="855"/>
      <c r="D10" s="855"/>
      <c r="E10" s="855"/>
      <c r="F10" s="855"/>
      <c r="G10" s="855"/>
      <c r="H10" s="855"/>
      <c r="I10" s="855"/>
      <c r="J10" s="855"/>
      <c r="K10" s="862" t="s">
        <v>928</v>
      </c>
      <c r="L10" s="862" t="s">
        <v>719</v>
      </c>
      <c r="M10" s="864" t="s">
        <v>607</v>
      </c>
    </row>
    <row r="11" spans="1:13" s="240" customFormat="1" ht="19.5" customHeight="1" thickBot="1" x14ac:dyDescent="0.25">
      <c r="A11" s="241"/>
      <c r="B11" s="242" t="s">
        <v>422</v>
      </c>
      <c r="C11" s="242" t="s">
        <v>99</v>
      </c>
      <c r="D11" s="866" t="s">
        <v>721</v>
      </c>
      <c r="E11" s="866"/>
      <c r="F11" s="866"/>
      <c r="G11" s="866"/>
      <c r="H11" s="866"/>
      <c r="I11" s="866"/>
      <c r="J11" s="243" t="s">
        <v>731</v>
      </c>
      <c r="K11" s="863"/>
      <c r="L11" s="863"/>
      <c r="M11" s="865"/>
    </row>
    <row r="12" spans="1:13" s="240" customFormat="1" ht="19.5" customHeight="1" thickBot="1" x14ac:dyDescent="0.25">
      <c r="A12" s="257" t="s">
        <v>112</v>
      </c>
      <c r="B12" s="867" t="s">
        <v>738</v>
      </c>
      <c r="C12" s="868"/>
      <c r="D12" s="868"/>
      <c r="E12" s="868"/>
      <c r="F12" s="868"/>
      <c r="G12" s="868"/>
      <c r="H12" s="868"/>
      <c r="I12" s="868"/>
      <c r="J12" s="869"/>
      <c r="K12" s="460">
        <f>K13+K23+K33+K43</f>
        <v>0</v>
      </c>
      <c r="L12" s="460">
        <f>L13+L23+L33+L43</f>
        <v>0</v>
      </c>
      <c r="M12" s="460">
        <f>M13+M23+M33+M43</f>
        <v>0</v>
      </c>
    </row>
    <row r="13" spans="1:13" ht="25.5" customHeight="1" x14ac:dyDescent="0.25">
      <c r="A13" s="63">
        <v>1</v>
      </c>
      <c r="B13" s="856" t="s">
        <v>208</v>
      </c>
      <c r="C13" s="857"/>
      <c r="D13" s="857"/>
      <c r="E13" s="857"/>
      <c r="F13" s="857"/>
      <c r="G13" s="857"/>
      <c r="H13" s="857"/>
      <c r="I13" s="857"/>
      <c r="J13" s="857"/>
      <c r="K13" s="480">
        <f>SUM(K14:K22)</f>
        <v>0</v>
      </c>
      <c r="L13" s="461">
        <f>SUM(L14:L22)</f>
        <v>0</v>
      </c>
      <c r="M13" s="462">
        <f>SUM(M14:M22)</f>
        <v>0</v>
      </c>
    </row>
    <row r="14" spans="1:13" ht="25.5" customHeight="1" outlineLevel="1" x14ac:dyDescent="0.25">
      <c r="A14" s="238"/>
      <c r="B14" s="248"/>
      <c r="C14" s="248"/>
      <c r="D14" s="860"/>
      <c r="E14" s="860"/>
      <c r="F14" s="860"/>
      <c r="G14" s="860"/>
      <c r="H14" s="860"/>
      <c r="I14" s="860"/>
      <c r="J14" s="245"/>
      <c r="K14" s="463"/>
      <c r="L14" s="463"/>
      <c r="M14" s="464">
        <f>SUM(K14:L14)</f>
        <v>0</v>
      </c>
    </row>
    <row r="15" spans="1:13" ht="25.5" customHeight="1" outlineLevel="1" x14ac:dyDescent="0.25">
      <c r="A15" s="238"/>
      <c r="B15" s="248"/>
      <c r="C15" s="248"/>
      <c r="D15" s="860"/>
      <c r="E15" s="860"/>
      <c r="F15" s="860"/>
      <c r="G15" s="860"/>
      <c r="H15" s="860"/>
      <c r="I15" s="860"/>
      <c r="J15" s="245"/>
      <c r="K15" s="463"/>
      <c r="L15" s="463"/>
      <c r="M15" s="464">
        <f t="shared" ref="M15:M22" si="0">SUM(K15:L15)</f>
        <v>0</v>
      </c>
    </row>
    <row r="16" spans="1:13" ht="25.5" customHeight="1" outlineLevel="1" x14ac:dyDescent="0.25">
      <c r="A16" s="238"/>
      <c r="B16" s="248"/>
      <c r="C16" s="248"/>
      <c r="D16" s="860"/>
      <c r="E16" s="860"/>
      <c r="F16" s="860"/>
      <c r="G16" s="860"/>
      <c r="H16" s="860"/>
      <c r="I16" s="860"/>
      <c r="J16" s="245"/>
      <c r="K16" s="463"/>
      <c r="L16" s="463"/>
      <c r="M16" s="464">
        <f t="shared" si="0"/>
        <v>0</v>
      </c>
    </row>
    <row r="17" spans="1:13" ht="25.5" customHeight="1" outlineLevel="1" x14ac:dyDescent="0.25">
      <c r="A17" s="238"/>
      <c r="B17" s="248"/>
      <c r="C17" s="248"/>
      <c r="D17" s="860"/>
      <c r="E17" s="860"/>
      <c r="F17" s="860"/>
      <c r="G17" s="860"/>
      <c r="H17" s="860"/>
      <c r="I17" s="860"/>
      <c r="J17" s="245"/>
      <c r="K17" s="463"/>
      <c r="L17" s="463"/>
      <c r="M17" s="464">
        <f t="shared" si="0"/>
        <v>0</v>
      </c>
    </row>
    <row r="18" spans="1:13" ht="25.5" customHeight="1" outlineLevel="1" x14ac:dyDescent="0.25">
      <c r="A18" s="238"/>
      <c r="B18" s="248"/>
      <c r="C18" s="248"/>
      <c r="D18" s="860"/>
      <c r="E18" s="860"/>
      <c r="F18" s="860"/>
      <c r="G18" s="860"/>
      <c r="H18" s="860"/>
      <c r="I18" s="860"/>
      <c r="J18" s="245"/>
      <c r="K18" s="463"/>
      <c r="L18" s="463"/>
      <c r="M18" s="464">
        <f t="shared" si="0"/>
        <v>0</v>
      </c>
    </row>
    <row r="19" spans="1:13" ht="25.5" customHeight="1" outlineLevel="1" x14ac:dyDescent="0.25">
      <c r="A19" s="238"/>
      <c r="B19" s="248"/>
      <c r="C19" s="248"/>
      <c r="D19" s="860"/>
      <c r="E19" s="860"/>
      <c r="F19" s="860"/>
      <c r="G19" s="860"/>
      <c r="H19" s="860"/>
      <c r="I19" s="860"/>
      <c r="J19" s="245"/>
      <c r="K19" s="463"/>
      <c r="L19" s="463"/>
      <c r="M19" s="464">
        <f t="shared" si="0"/>
        <v>0</v>
      </c>
    </row>
    <row r="20" spans="1:13" ht="25.5" customHeight="1" outlineLevel="1" x14ac:dyDescent="0.25">
      <c r="A20" s="238"/>
      <c r="B20" s="248"/>
      <c r="C20" s="248"/>
      <c r="D20" s="860"/>
      <c r="E20" s="860"/>
      <c r="F20" s="860"/>
      <c r="G20" s="860"/>
      <c r="H20" s="860"/>
      <c r="I20" s="860"/>
      <c r="J20" s="245"/>
      <c r="K20" s="463"/>
      <c r="L20" s="463"/>
      <c r="M20" s="464">
        <f t="shared" si="0"/>
        <v>0</v>
      </c>
    </row>
    <row r="21" spans="1:13" ht="25.5" customHeight="1" outlineLevel="1" x14ac:dyDescent="0.25">
      <c r="A21" s="238"/>
      <c r="B21" s="248"/>
      <c r="C21" s="248"/>
      <c r="D21" s="860"/>
      <c r="E21" s="860"/>
      <c r="F21" s="860"/>
      <c r="G21" s="860"/>
      <c r="H21" s="860"/>
      <c r="I21" s="860"/>
      <c r="J21" s="245"/>
      <c r="K21" s="463"/>
      <c r="L21" s="463"/>
      <c r="M21" s="464">
        <f t="shared" si="0"/>
        <v>0</v>
      </c>
    </row>
    <row r="22" spans="1:13" ht="25.5" customHeight="1" outlineLevel="1" x14ac:dyDescent="0.25">
      <c r="A22" s="238"/>
      <c r="B22" s="248"/>
      <c r="C22" s="248"/>
      <c r="D22" s="860"/>
      <c r="E22" s="860"/>
      <c r="F22" s="860"/>
      <c r="G22" s="860"/>
      <c r="H22" s="860"/>
      <c r="I22" s="860"/>
      <c r="J22" s="245"/>
      <c r="K22" s="463"/>
      <c r="L22" s="463"/>
      <c r="M22" s="464">
        <f t="shared" si="0"/>
        <v>0</v>
      </c>
    </row>
    <row r="23" spans="1:13" ht="30.95" customHeight="1" x14ac:dyDescent="0.25">
      <c r="A23" s="42">
        <v>2</v>
      </c>
      <c r="B23" s="835" t="s">
        <v>209</v>
      </c>
      <c r="C23" s="835"/>
      <c r="D23" s="835"/>
      <c r="E23" s="835"/>
      <c r="F23" s="835"/>
      <c r="G23" s="835"/>
      <c r="H23" s="835"/>
      <c r="I23" s="835"/>
      <c r="J23" s="858"/>
      <c r="K23" s="465">
        <f>SUM(K24:K32)</f>
        <v>0</v>
      </c>
      <c r="L23" s="465">
        <f>SUM(L24:L32)</f>
        <v>0</v>
      </c>
      <c r="M23" s="466">
        <f>SUM(M24:M32)</f>
        <v>0</v>
      </c>
    </row>
    <row r="24" spans="1:13" ht="25.5" customHeight="1" outlineLevel="1" x14ac:dyDescent="0.25">
      <c r="A24" s="238"/>
      <c r="B24" s="248"/>
      <c r="C24" s="248"/>
      <c r="D24" s="860"/>
      <c r="E24" s="860"/>
      <c r="F24" s="860"/>
      <c r="G24" s="860"/>
      <c r="H24" s="860"/>
      <c r="I24" s="860"/>
      <c r="J24" s="245"/>
      <c r="K24" s="463"/>
      <c r="L24" s="463"/>
      <c r="M24" s="464">
        <f>SUM(K24:L24)</f>
        <v>0</v>
      </c>
    </row>
    <row r="25" spans="1:13" ht="25.5" customHeight="1" outlineLevel="1" x14ac:dyDescent="0.25">
      <c r="A25" s="238"/>
      <c r="B25" s="248"/>
      <c r="C25" s="248"/>
      <c r="D25" s="860"/>
      <c r="E25" s="860"/>
      <c r="F25" s="860"/>
      <c r="G25" s="860"/>
      <c r="H25" s="860"/>
      <c r="I25" s="860"/>
      <c r="J25" s="245"/>
      <c r="K25" s="463"/>
      <c r="L25" s="463"/>
      <c r="M25" s="464">
        <f t="shared" ref="M25:M32" si="1">SUM(K25:L25)</f>
        <v>0</v>
      </c>
    </row>
    <row r="26" spans="1:13" ht="25.5" customHeight="1" outlineLevel="1" x14ac:dyDescent="0.25">
      <c r="A26" s="238"/>
      <c r="B26" s="248"/>
      <c r="C26" s="248"/>
      <c r="D26" s="860"/>
      <c r="E26" s="860"/>
      <c r="F26" s="860"/>
      <c r="G26" s="860"/>
      <c r="H26" s="860"/>
      <c r="I26" s="860"/>
      <c r="J26" s="245"/>
      <c r="K26" s="463"/>
      <c r="L26" s="463"/>
      <c r="M26" s="464">
        <f t="shared" si="1"/>
        <v>0</v>
      </c>
    </row>
    <row r="27" spans="1:13" ht="25.5" customHeight="1" outlineLevel="1" x14ac:dyDescent="0.25">
      <c r="A27" s="238"/>
      <c r="B27" s="248"/>
      <c r="C27" s="248"/>
      <c r="D27" s="860"/>
      <c r="E27" s="860"/>
      <c r="F27" s="860"/>
      <c r="G27" s="860"/>
      <c r="H27" s="860"/>
      <c r="I27" s="860"/>
      <c r="J27" s="245"/>
      <c r="K27" s="463"/>
      <c r="L27" s="463"/>
      <c r="M27" s="464">
        <f t="shared" si="1"/>
        <v>0</v>
      </c>
    </row>
    <row r="28" spans="1:13" ht="25.5" customHeight="1" outlineLevel="1" x14ac:dyDescent="0.25">
      <c r="A28" s="238"/>
      <c r="B28" s="248"/>
      <c r="C28" s="248"/>
      <c r="D28" s="860"/>
      <c r="E28" s="860"/>
      <c r="F28" s="860"/>
      <c r="G28" s="860"/>
      <c r="H28" s="860"/>
      <c r="I28" s="860"/>
      <c r="J28" s="245"/>
      <c r="K28" s="463"/>
      <c r="L28" s="463"/>
      <c r="M28" s="464">
        <f t="shared" si="1"/>
        <v>0</v>
      </c>
    </row>
    <row r="29" spans="1:13" ht="25.5" customHeight="1" outlineLevel="1" x14ac:dyDescent="0.25">
      <c r="A29" s="238"/>
      <c r="B29" s="248"/>
      <c r="C29" s="248"/>
      <c r="D29" s="860"/>
      <c r="E29" s="860"/>
      <c r="F29" s="860"/>
      <c r="G29" s="860"/>
      <c r="H29" s="860"/>
      <c r="I29" s="860"/>
      <c r="J29" s="245"/>
      <c r="K29" s="463"/>
      <c r="L29" s="463"/>
      <c r="M29" s="464">
        <f t="shared" si="1"/>
        <v>0</v>
      </c>
    </row>
    <row r="30" spans="1:13" ht="25.5" customHeight="1" outlineLevel="1" x14ac:dyDescent="0.25">
      <c r="A30" s="238"/>
      <c r="B30" s="248"/>
      <c r="C30" s="248"/>
      <c r="D30" s="860"/>
      <c r="E30" s="860"/>
      <c r="F30" s="860"/>
      <c r="G30" s="860"/>
      <c r="H30" s="860"/>
      <c r="I30" s="860"/>
      <c r="J30" s="245"/>
      <c r="K30" s="463"/>
      <c r="L30" s="463"/>
      <c r="M30" s="464">
        <f t="shared" si="1"/>
        <v>0</v>
      </c>
    </row>
    <row r="31" spans="1:13" ht="25.5" customHeight="1" outlineLevel="1" x14ac:dyDescent="0.25">
      <c r="A31" s="238"/>
      <c r="B31" s="248"/>
      <c r="C31" s="248"/>
      <c r="D31" s="860"/>
      <c r="E31" s="860"/>
      <c r="F31" s="860"/>
      <c r="G31" s="860"/>
      <c r="H31" s="860"/>
      <c r="I31" s="860"/>
      <c r="J31" s="245"/>
      <c r="K31" s="463"/>
      <c r="L31" s="463"/>
      <c r="M31" s="464">
        <f t="shared" si="1"/>
        <v>0</v>
      </c>
    </row>
    <row r="32" spans="1:13" ht="25.5" customHeight="1" outlineLevel="1" x14ac:dyDescent="0.25">
      <c r="A32" s="238"/>
      <c r="B32" s="248"/>
      <c r="C32" s="248"/>
      <c r="D32" s="860"/>
      <c r="E32" s="860"/>
      <c r="F32" s="860"/>
      <c r="G32" s="860"/>
      <c r="H32" s="860"/>
      <c r="I32" s="860"/>
      <c r="J32" s="245"/>
      <c r="K32" s="463"/>
      <c r="L32" s="463"/>
      <c r="M32" s="464">
        <f t="shared" si="1"/>
        <v>0</v>
      </c>
    </row>
    <row r="33" spans="1:13" ht="27" customHeight="1" x14ac:dyDescent="0.25">
      <c r="A33" s="42">
        <v>3</v>
      </c>
      <c r="B33" s="835" t="s">
        <v>210</v>
      </c>
      <c r="C33" s="835"/>
      <c r="D33" s="835"/>
      <c r="E33" s="835"/>
      <c r="F33" s="835"/>
      <c r="G33" s="835"/>
      <c r="H33" s="835"/>
      <c r="I33" s="835"/>
      <c r="J33" s="858"/>
      <c r="K33" s="465">
        <f>SUM(K34:K42)</f>
        <v>0</v>
      </c>
      <c r="L33" s="465">
        <f>SUM(L34:L42)</f>
        <v>0</v>
      </c>
      <c r="M33" s="466">
        <f>SUM(M34:M42)</f>
        <v>0</v>
      </c>
    </row>
    <row r="34" spans="1:13" ht="25.5" customHeight="1" outlineLevel="1" x14ac:dyDescent="0.25">
      <c r="A34" s="238"/>
      <c r="B34" s="245"/>
      <c r="C34" s="246"/>
      <c r="D34" s="246"/>
      <c r="E34" s="246"/>
      <c r="F34" s="246"/>
      <c r="G34" s="246"/>
      <c r="H34" s="246"/>
      <c r="I34" s="246"/>
      <c r="J34" s="247"/>
      <c r="K34" s="463"/>
      <c r="L34" s="463"/>
      <c r="M34" s="464">
        <f>SUM(K34:L34)</f>
        <v>0</v>
      </c>
    </row>
    <row r="35" spans="1:13" ht="25.5" customHeight="1" outlineLevel="1" x14ac:dyDescent="0.25">
      <c r="A35" s="238"/>
      <c r="B35" s="248"/>
      <c r="C35" s="248"/>
      <c r="D35" s="860"/>
      <c r="E35" s="860"/>
      <c r="F35" s="860"/>
      <c r="G35" s="860"/>
      <c r="H35" s="860"/>
      <c r="I35" s="860"/>
      <c r="J35" s="245"/>
      <c r="K35" s="463"/>
      <c r="L35" s="463"/>
      <c r="M35" s="464">
        <f t="shared" ref="M35:M42" si="2">SUM(K35:L35)</f>
        <v>0</v>
      </c>
    </row>
    <row r="36" spans="1:13" ht="25.5" customHeight="1" outlineLevel="1" x14ac:dyDescent="0.25">
      <c r="A36" s="238"/>
      <c r="B36" s="248"/>
      <c r="C36" s="248"/>
      <c r="D36" s="860"/>
      <c r="E36" s="860"/>
      <c r="F36" s="860"/>
      <c r="G36" s="860"/>
      <c r="H36" s="860"/>
      <c r="I36" s="860"/>
      <c r="J36" s="245"/>
      <c r="K36" s="463"/>
      <c r="L36" s="463"/>
      <c r="M36" s="464">
        <f t="shared" si="2"/>
        <v>0</v>
      </c>
    </row>
    <row r="37" spans="1:13" ht="25.5" customHeight="1" outlineLevel="1" x14ac:dyDescent="0.25">
      <c r="A37" s="238"/>
      <c r="B37" s="248"/>
      <c r="C37" s="248"/>
      <c r="D37" s="860"/>
      <c r="E37" s="860"/>
      <c r="F37" s="860"/>
      <c r="G37" s="860"/>
      <c r="H37" s="860"/>
      <c r="I37" s="860"/>
      <c r="J37" s="245"/>
      <c r="K37" s="463"/>
      <c r="L37" s="463"/>
      <c r="M37" s="464">
        <f t="shared" si="2"/>
        <v>0</v>
      </c>
    </row>
    <row r="38" spans="1:13" ht="25.5" customHeight="1" outlineLevel="1" x14ac:dyDescent="0.25">
      <c r="A38" s="238"/>
      <c r="B38" s="248"/>
      <c r="C38" s="248"/>
      <c r="D38" s="860"/>
      <c r="E38" s="860"/>
      <c r="F38" s="860"/>
      <c r="G38" s="860"/>
      <c r="H38" s="860"/>
      <c r="I38" s="860"/>
      <c r="J38" s="245"/>
      <c r="K38" s="463"/>
      <c r="L38" s="463"/>
      <c r="M38" s="464">
        <f t="shared" si="2"/>
        <v>0</v>
      </c>
    </row>
    <row r="39" spans="1:13" ht="25.5" customHeight="1" outlineLevel="1" x14ac:dyDescent="0.25">
      <c r="A39" s="238"/>
      <c r="B39" s="248"/>
      <c r="C39" s="248"/>
      <c r="D39" s="860"/>
      <c r="E39" s="860"/>
      <c r="F39" s="860"/>
      <c r="G39" s="860"/>
      <c r="H39" s="860"/>
      <c r="I39" s="860"/>
      <c r="J39" s="245"/>
      <c r="K39" s="463"/>
      <c r="L39" s="463"/>
      <c r="M39" s="464">
        <f t="shared" si="2"/>
        <v>0</v>
      </c>
    </row>
    <row r="40" spans="1:13" ht="25.5" customHeight="1" outlineLevel="1" x14ac:dyDescent="0.25">
      <c r="A40" s="238"/>
      <c r="B40" s="248"/>
      <c r="C40" s="248"/>
      <c r="D40" s="860"/>
      <c r="E40" s="860"/>
      <c r="F40" s="860"/>
      <c r="G40" s="860"/>
      <c r="H40" s="860"/>
      <c r="I40" s="860"/>
      <c r="J40" s="245"/>
      <c r="K40" s="463"/>
      <c r="L40" s="463"/>
      <c r="M40" s="464">
        <f t="shared" si="2"/>
        <v>0</v>
      </c>
    </row>
    <row r="41" spans="1:13" ht="25.5" customHeight="1" outlineLevel="1" x14ac:dyDescent="0.25">
      <c r="A41" s="238"/>
      <c r="B41" s="248"/>
      <c r="C41" s="248"/>
      <c r="D41" s="860"/>
      <c r="E41" s="860"/>
      <c r="F41" s="860"/>
      <c r="G41" s="860"/>
      <c r="H41" s="860"/>
      <c r="I41" s="860"/>
      <c r="J41" s="245"/>
      <c r="K41" s="463"/>
      <c r="L41" s="463"/>
      <c r="M41" s="464">
        <f t="shared" si="2"/>
        <v>0</v>
      </c>
    </row>
    <row r="42" spans="1:13" ht="25.5" customHeight="1" outlineLevel="1" x14ac:dyDescent="0.25">
      <c r="A42" s="238"/>
      <c r="B42" s="248"/>
      <c r="C42" s="248"/>
      <c r="D42" s="860"/>
      <c r="E42" s="860"/>
      <c r="F42" s="860"/>
      <c r="G42" s="860"/>
      <c r="H42" s="860"/>
      <c r="I42" s="860"/>
      <c r="J42" s="245"/>
      <c r="K42" s="463"/>
      <c r="L42" s="463"/>
      <c r="M42" s="464">
        <f t="shared" si="2"/>
        <v>0</v>
      </c>
    </row>
    <row r="43" spans="1:13" ht="27.75" customHeight="1" x14ac:dyDescent="0.25">
      <c r="A43" s="42">
        <v>4</v>
      </c>
      <c r="B43" s="835" t="s">
        <v>211</v>
      </c>
      <c r="C43" s="835"/>
      <c r="D43" s="835"/>
      <c r="E43" s="835"/>
      <c r="F43" s="835"/>
      <c r="G43" s="835"/>
      <c r="H43" s="835"/>
      <c r="I43" s="835"/>
      <c r="J43" s="858"/>
      <c r="K43" s="465">
        <f>SUM(K44:K52)</f>
        <v>0</v>
      </c>
      <c r="L43" s="465">
        <f>SUM(L44:L52)</f>
        <v>0</v>
      </c>
      <c r="M43" s="466">
        <f>SUM(M44:M52)</f>
        <v>0</v>
      </c>
    </row>
    <row r="44" spans="1:13" ht="25.5" customHeight="1" outlineLevel="1" x14ac:dyDescent="0.25">
      <c r="A44" s="238"/>
      <c r="B44" s="248"/>
      <c r="C44" s="248"/>
      <c r="D44" s="860"/>
      <c r="E44" s="860"/>
      <c r="F44" s="860"/>
      <c r="G44" s="860"/>
      <c r="H44" s="860"/>
      <c r="I44" s="860"/>
      <c r="J44" s="245"/>
      <c r="K44" s="463"/>
      <c r="L44" s="463"/>
      <c r="M44" s="464">
        <f>SUM(K44:L44)</f>
        <v>0</v>
      </c>
    </row>
    <row r="45" spans="1:13" ht="25.5" customHeight="1" outlineLevel="1" x14ac:dyDescent="0.25">
      <c r="A45" s="238"/>
      <c r="B45" s="248"/>
      <c r="C45" s="248"/>
      <c r="D45" s="860"/>
      <c r="E45" s="860"/>
      <c r="F45" s="860"/>
      <c r="G45" s="860"/>
      <c r="H45" s="860"/>
      <c r="I45" s="860"/>
      <c r="J45" s="245"/>
      <c r="K45" s="463"/>
      <c r="L45" s="463"/>
      <c r="M45" s="464">
        <f t="shared" ref="M45:M52" si="3">SUM(K45:L45)</f>
        <v>0</v>
      </c>
    </row>
    <row r="46" spans="1:13" ht="25.5" customHeight="1" outlineLevel="1" x14ac:dyDescent="0.25">
      <c r="A46" s="238"/>
      <c r="B46" s="248"/>
      <c r="C46" s="248"/>
      <c r="D46" s="860"/>
      <c r="E46" s="860"/>
      <c r="F46" s="860"/>
      <c r="G46" s="860"/>
      <c r="H46" s="860"/>
      <c r="I46" s="860"/>
      <c r="J46" s="245"/>
      <c r="K46" s="463"/>
      <c r="L46" s="463"/>
      <c r="M46" s="464">
        <f t="shared" si="3"/>
        <v>0</v>
      </c>
    </row>
    <row r="47" spans="1:13" ht="25.5" customHeight="1" outlineLevel="1" x14ac:dyDescent="0.25">
      <c r="A47" s="238"/>
      <c r="B47" s="248"/>
      <c r="C47" s="248"/>
      <c r="D47" s="860"/>
      <c r="E47" s="860"/>
      <c r="F47" s="860"/>
      <c r="G47" s="860"/>
      <c r="H47" s="860"/>
      <c r="I47" s="860"/>
      <c r="J47" s="245"/>
      <c r="K47" s="463"/>
      <c r="L47" s="463"/>
      <c r="M47" s="464">
        <f t="shared" si="3"/>
        <v>0</v>
      </c>
    </row>
    <row r="48" spans="1:13" ht="25.5" customHeight="1" outlineLevel="1" x14ac:dyDescent="0.25">
      <c r="A48" s="238"/>
      <c r="B48" s="248"/>
      <c r="C48" s="248"/>
      <c r="D48" s="860"/>
      <c r="E48" s="860"/>
      <c r="F48" s="860"/>
      <c r="G48" s="860"/>
      <c r="H48" s="860"/>
      <c r="I48" s="860"/>
      <c r="J48" s="245"/>
      <c r="K48" s="463"/>
      <c r="L48" s="463"/>
      <c r="M48" s="464">
        <f t="shared" si="3"/>
        <v>0</v>
      </c>
    </row>
    <row r="49" spans="1:13" ht="25.5" customHeight="1" outlineLevel="1" x14ac:dyDescent="0.25">
      <c r="A49" s="238"/>
      <c r="B49" s="248"/>
      <c r="C49" s="248"/>
      <c r="D49" s="860"/>
      <c r="E49" s="860"/>
      <c r="F49" s="860"/>
      <c r="G49" s="860"/>
      <c r="H49" s="860"/>
      <c r="I49" s="860"/>
      <c r="J49" s="245"/>
      <c r="K49" s="463"/>
      <c r="L49" s="463"/>
      <c r="M49" s="464">
        <f t="shared" si="3"/>
        <v>0</v>
      </c>
    </row>
    <row r="50" spans="1:13" ht="25.5" customHeight="1" outlineLevel="1" x14ac:dyDescent="0.25">
      <c r="A50" s="238"/>
      <c r="B50" s="248"/>
      <c r="C50" s="248"/>
      <c r="D50" s="860"/>
      <c r="E50" s="860"/>
      <c r="F50" s="860"/>
      <c r="G50" s="860"/>
      <c r="H50" s="860"/>
      <c r="I50" s="860"/>
      <c r="J50" s="245"/>
      <c r="K50" s="463"/>
      <c r="L50" s="463"/>
      <c r="M50" s="464">
        <f t="shared" si="3"/>
        <v>0</v>
      </c>
    </row>
    <row r="51" spans="1:13" ht="25.5" customHeight="1" outlineLevel="1" x14ac:dyDescent="0.25">
      <c r="A51" s="238"/>
      <c r="B51" s="248"/>
      <c r="C51" s="248"/>
      <c r="D51" s="860"/>
      <c r="E51" s="860"/>
      <c r="F51" s="860"/>
      <c r="G51" s="860"/>
      <c r="H51" s="860"/>
      <c r="I51" s="860"/>
      <c r="J51" s="245"/>
      <c r="K51" s="463"/>
      <c r="L51" s="463"/>
      <c r="M51" s="464">
        <f t="shared" si="3"/>
        <v>0</v>
      </c>
    </row>
    <row r="52" spans="1:13" ht="25.5" customHeight="1" outlineLevel="1" thickBot="1" x14ac:dyDescent="0.3">
      <c r="A52" s="253"/>
      <c r="B52" s="258"/>
      <c r="C52" s="258"/>
      <c r="D52" s="861"/>
      <c r="E52" s="861"/>
      <c r="F52" s="861"/>
      <c r="G52" s="861"/>
      <c r="H52" s="861"/>
      <c r="I52" s="861"/>
      <c r="J52" s="259"/>
      <c r="K52" s="467"/>
      <c r="L52" s="467"/>
      <c r="M52" s="468">
        <f t="shared" si="3"/>
        <v>0</v>
      </c>
    </row>
    <row r="53" spans="1:13" x14ac:dyDescent="0.25">
      <c r="A53" s="48"/>
      <c r="B53" s="859"/>
      <c r="C53" s="859"/>
      <c r="D53" s="859"/>
      <c r="E53" s="859"/>
      <c r="F53" s="859"/>
      <c r="G53" s="859"/>
      <c r="H53" s="859"/>
      <c r="I53" s="859"/>
      <c r="J53" s="859"/>
      <c r="K53" s="197"/>
      <c r="L53" s="197"/>
      <c r="M53" s="48"/>
    </row>
    <row r="55" spans="1:13" ht="15" customHeight="1" x14ac:dyDescent="0.25">
      <c r="A55" s="767" t="s">
        <v>206</v>
      </c>
      <c r="B55" s="767"/>
      <c r="C55" s="776" t="s">
        <v>739</v>
      </c>
      <c r="D55" s="776"/>
      <c r="E55" s="776"/>
      <c r="F55" s="776"/>
      <c r="G55" s="776"/>
      <c r="H55" s="776"/>
    </row>
    <row r="56" spans="1:13" x14ac:dyDescent="0.25">
      <c r="C56" s="776" t="s">
        <v>740</v>
      </c>
      <c r="D56" s="776"/>
      <c r="E56" s="776"/>
      <c r="F56" s="776"/>
      <c r="G56" s="776"/>
      <c r="H56" s="776"/>
    </row>
    <row r="57" spans="1:13" x14ac:dyDescent="0.25">
      <c r="C57" s="776" t="s">
        <v>741</v>
      </c>
      <c r="D57" s="776"/>
      <c r="E57" s="776"/>
      <c r="F57" s="776"/>
      <c r="G57" s="776"/>
      <c r="H57" s="776"/>
    </row>
  </sheetData>
  <mergeCells count="53">
    <mergeCell ref="C56:H56"/>
    <mergeCell ref="C57:H57"/>
    <mergeCell ref="D14:I14"/>
    <mergeCell ref="D15:I15"/>
    <mergeCell ref="D16:I16"/>
    <mergeCell ref="D17:I17"/>
    <mergeCell ref="D18:I18"/>
    <mergeCell ref="D45:I45"/>
    <mergeCell ref="D47:I47"/>
    <mergeCell ref="D48:I48"/>
    <mergeCell ref="D39:I39"/>
    <mergeCell ref="D40:I40"/>
    <mergeCell ref="D41:I41"/>
    <mergeCell ref="D42:I42"/>
    <mergeCell ref="B43:J43"/>
    <mergeCell ref="D27:I27"/>
    <mergeCell ref="D49:I49"/>
    <mergeCell ref="K10:K11"/>
    <mergeCell ref="L10:L11"/>
    <mergeCell ref="M10:M11"/>
    <mergeCell ref="D11:I11"/>
    <mergeCell ref="D25:I25"/>
    <mergeCell ref="D20:I20"/>
    <mergeCell ref="D21:I21"/>
    <mergeCell ref="D22:I22"/>
    <mergeCell ref="D24:I24"/>
    <mergeCell ref="B12:J12"/>
    <mergeCell ref="D38:I38"/>
    <mergeCell ref="D32:I32"/>
    <mergeCell ref="D35:I35"/>
    <mergeCell ref="D36:I36"/>
    <mergeCell ref="D37:I37"/>
    <mergeCell ref="B53:J53"/>
    <mergeCell ref="A55:B55"/>
    <mergeCell ref="D44:I44"/>
    <mergeCell ref="C7:E7"/>
    <mergeCell ref="D19:I19"/>
    <mergeCell ref="D28:I28"/>
    <mergeCell ref="D29:I29"/>
    <mergeCell ref="D30:I30"/>
    <mergeCell ref="D26:I26"/>
    <mergeCell ref="D46:I46"/>
    <mergeCell ref="B33:J33"/>
    <mergeCell ref="C55:H55"/>
    <mergeCell ref="D50:I50"/>
    <mergeCell ref="D51:I51"/>
    <mergeCell ref="D52:I52"/>
    <mergeCell ref="D31:I31"/>
    <mergeCell ref="B3:H3"/>
    <mergeCell ref="B5:H5"/>
    <mergeCell ref="B10:J10"/>
    <mergeCell ref="B13:J13"/>
    <mergeCell ref="B23:J23"/>
  </mergeCells>
  <phoneticPr fontId="2" type="noConversion"/>
  <pageMargins left="0.75" right="0.75" top="1" bottom="1" header="0.5" footer="0.5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31"/>
  <sheetViews>
    <sheetView workbookViewId="0">
      <selection activeCell="I8" sqref="I8"/>
    </sheetView>
  </sheetViews>
  <sheetFormatPr defaultColWidth="13.42578125" defaultRowHeight="15" x14ac:dyDescent="0.25"/>
  <cols>
    <col min="1" max="6" width="13.42578125" style="24"/>
    <col min="7" max="7" width="7.7109375" style="24" customWidth="1"/>
    <col min="8" max="8" width="17.28515625" style="24" customWidth="1"/>
    <col min="9" max="11" width="17.85546875" style="24" customWidth="1"/>
    <col min="12" max="16384" width="13.42578125" style="24"/>
  </cols>
  <sheetData>
    <row r="2" spans="1:11" x14ac:dyDescent="0.25">
      <c r="J2" s="39"/>
      <c r="K2" s="25" t="s">
        <v>315</v>
      </c>
    </row>
    <row r="3" spans="1:11" x14ac:dyDescent="0.25">
      <c r="B3" s="765" t="s">
        <v>212</v>
      </c>
      <c r="C3" s="765"/>
      <c r="D3" s="765"/>
      <c r="E3" s="765"/>
      <c r="F3" s="765"/>
      <c r="G3" s="765"/>
      <c r="H3" s="765"/>
    </row>
    <row r="4" spans="1:11" x14ac:dyDescent="0.25">
      <c r="A4" s="26"/>
      <c r="B4" s="26"/>
      <c r="C4" s="26"/>
      <c r="D4" s="26"/>
      <c r="E4" s="26"/>
      <c r="F4" s="26"/>
      <c r="G4" s="26"/>
      <c r="H4" s="26"/>
      <c r="I4" s="26"/>
      <c r="J4" s="26"/>
      <c r="K4" s="26"/>
    </row>
    <row r="5" spans="1:11" x14ac:dyDescent="0.25">
      <c r="A5" s="26"/>
      <c r="B5" s="767" t="s">
        <v>98</v>
      </c>
      <c r="C5" s="767"/>
      <c r="D5" s="767"/>
      <c r="E5" s="767"/>
      <c r="F5" s="767"/>
      <c r="G5" s="767"/>
      <c r="H5" s="767"/>
      <c r="I5" s="40"/>
      <c r="J5" s="40"/>
      <c r="K5" s="40"/>
    </row>
    <row r="6" spans="1:11" ht="15.75" thickBot="1" x14ac:dyDescent="0.3">
      <c r="A6" s="28"/>
      <c r="B6" s="26"/>
      <c r="C6" s="26"/>
      <c r="D6" s="26"/>
      <c r="E6" s="26"/>
      <c r="F6" s="26"/>
      <c r="G6" s="26"/>
      <c r="H6" s="26"/>
      <c r="I6" s="26"/>
      <c r="J6" s="26"/>
      <c r="K6" s="26"/>
    </row>
    <row r="7" spans="1:11" ht="15.75" thickBot="1" x14ac:dyDescent="0.3">
      <c r="A7" s="28">
        <v>1</v>
      </c>
      <c r="B7" s="26" t="s">
        <v>99</v>
      </c>
      <c r="C7" s="768">
        <f>'150.00'!C8:F8</f>
        <v>222222222222</v>
      </c>
      <c r="D7" s="769"/>
      <c r="E7" s="770"/>
      <c r="F7" s="26"/>
      <c r="G7" s="26"/>
      <c r="H7" s="26"/>
      <c r="I7" s="53"/>
      <c r="J7" s="53"/>
      <c r="K7" s="53"/>
    </row>
    <row r="8" spans="1:11" ht="15.75" thickBot="1" x14ac:dyDescent="0.3">
      <c r="A8" s="28">
        <v>2</v>
      </c>
      <c r="B8" s="26" t="s">
        <v>100</v>
      </c>
      <c r="C8" s="26"/>
      <c r="D8" s="26"/>
      <c r="E8" s="26"/>
      <c r="F8" s="26"/>
      <c r="G8" s="26"/>
      <c r="H8" s="26"/>
      <c r="I8" s="29">
        <f>'150.00'!K10</f>
        <v>2021</v>
      </c>
      <c r="J8" s="26"/>
      <c r="K8" s="26"/>
    </row>
    <row r="9" spans="1:11" ht="15.75" thickBot="1" x14ac:dyDescent="0.3">
      <c r="B9" s="870" t="s">
        <v>744</v>
      </c>
      <c r="C9" s="870"/>
      <c r="D9" s="870"/>
      <c r="E9" s="870"/>
      <c r="F9" s="870"/>
      <c r="G9" s="870"/>
      <c r="H9" s="870"/>
      <c r="I9" s="25" t="s">
        <v>418</v>
      </c>
      <c r="J9" s="25" t="s">
        <v>717</v>
      </c>
      <c r="K9" s="25" t="s">
        <v>315</v>
      </c>
    </row>
    <row r="10" spans="1:11" ht="27" customHeight="1" thickBot="1" x14ac:dyDescent="0.3">
      <c r="A10" s="91" t="s">
        <v>161</v>
      </c>
      <c r="B10" s="878" t="s">
        <v>153</v>
      </c>
      <c r="C10" s="879"/>
      <c r="D10" s="879"/>
      <c r="E10" s="879"/>
      <c r="F10" s="879"/>
      <c r="G10" s="879"/>
      <c r="H10" s="880"/>
      <c r="I10" s="862" t="s">
        <v>928</v>
      </c>
      <c r="J10" s="862" t="s">
        <v>719</v>
      </c>
      <c r="K10" s="864" t="s">
        <v>607</v>
      </c>
    </row>
    <row r="11" spans="1:11" ht="27" customHeight="1" thickBot="1" x14ac:dyDescent="0.3">
      <c r="A11" s="198"/>
      <c r="B11" s="244" t="s">
        <v>422</v>
      </c>
      <c r="C11" s="244" t="s">
        <v>732</v>
      </c>
      <c r="D11" s="871" t="s">
        <v>733</v>
      </c>
      <c r="E11" s="871"/>
      <c r="F11" s="871"/>
      <c r="G11" s="871"/>
      <c r="H11" s="871"/>
      <c r="I11" s="863"/>
      <c r="J11" s="863"/>
      <c r="K11" s="865"/>
    </row>
    <row r="12" spans="1:11" ht="24.75" customHeight="1" thickBot="1" x14ac:dyDescent="0.3">
      <c r="A12" s="211">
        <v>1</v>
      </c>
      <c r="B12" s="881" t="s">
        <v>260</v>
      </c>
      <c r="C12" s="881"/>
      <c r="D12" s="881"/>
      <c r="E12" s="881"/>
      <c r="F12" s="881"/>
      <c r="G12" s="881"/>
      <c r="H12" s="881"/>
      <c r="I12" s="256">
        <f>I13+I20</f>
        <v>0</v>
      </c>
      <c r="J12" s="256">
        <f>J13+J20</f>
        <v>0</v>
      </c>
      <c r="K12" s="256">
        <f>K13+K20</f>
        <v>0</v>
      </c>
    </row>
    <row r="13" spans="1:11" ht="26.25" customHeight="1" x14ac:dyDescent="0.25">
      <c r="A13" s="63">
        <v>2</v>
      </c>
      <c r="B13" s="848" t="s">
        <v>213</v>
      </c>
      <c r="C13" s="848"/>
      <c r="D13" s="848"/>
      <c r="E13" s="848"/>
      <c r="F13" s="848"/>
      <c r="G13" s="848"/>
      <c r="H13" s="848"/>
      <c r="I13" s="213">
        <f>SUM(I14:I19)</f>
        <v>0</v>
      </c>
      <c r="J13" s="213">
        <f>SUM(J14:J19)</f>
        <v>0</v>
      </c>
      <c r="K13" s="213">
        <f>SUM(K14:K19)</f>
        <v>0</v>
      </c>
    </row>
    <row r="14" spans="1:11" ht="26.25" customHeight="1" x14ac:dyDescent="0.25">
      <c r="A14" s="249"/>
      <c r="B14" s="250"/>
      <c r="C14" s="250"/>
      <c r="D14" s="872"/>
      <c r="E14" s="873"/>
      <c r="F14" s="873"/>
      <c r="G14" s="873"/>
      <c r="H14" s="874"/>
      <c r="I14" s="252"/>
      <c r="J14" s="252"/>
      <c r="K14" s="57">
        <f t="shared" ref="K14:K19" si="0">SUM(I14:J14)</f>
        <v>0</v>
      </c>
    </row>
    <row r="15" spans="1:11" ht="26.25" customHeight="1" x14ac:dyDescent="0.25">
      <c r="A15" s="249"/>
      <c r="B15" s="250"/>
      <c r="C15" s="250"/>
      <c r="D15" s="872"/>
      <c r="E15" s="873"/>
      <c r="F15" s="873"/>
      <c r="G15" s="873"/>
      <c r="H15" s="874"/>
      <c r="I15" s="252"/>
      <c r="J15" s="252"/>
      <c r="K15" s="57">
        <f t="shared" si="0"/>
        <v>0</v>
      </c>
    </row>
    <row r="16" spans="1:11" ht="26.25" customHeight="1" x14ac:dyDescent="0.25">
      <c r="A16" s="249"/>
      <c r="B16" s="250"/>
      <c r="C16" s="250"/>
      <c r="D16" s="872"/>
      <c r="E16" s="873"/>
      <c r="F16" s="873"/>
      <c r="G16" s="873"/>
      <c r="H16" s="874"/>
      <c r="I16" s="252"/>
      <c r="J16" s="252"/>
      <c r="K16" s="57">
        <f t="shared" si="0"/>
        <v>0</v>
      </c>
    </row>
    <row r="17" spans="1:11" ht="26.25" customHeight="1" x14ac:dyDescent="0.25">
      <c r="A17" s="249"/>
      <c r="B17" s="250"/>
      <c r="C17" s="250"/>
      <c r="D17" s="872"/>
      <c r="E17" s="873"/>
      <c r="F17" s="873"/>
      <c r="G17" s="873"/>
      <c r="H17" s="874"/>
      <c r="I17" s="252"/>
      <c r="J17" s="252"/>
      <c r="K17" s="57">
        <f t="shared" si="0"/>
        <v>0</v>
      </c>
    </row>
    <row r="18" spans="1:11" ht="26.25" customHeight="1" x14ac:dyDescent="0.25">
      <c r="A18" s="249"/>
      <c r="B18" s="250"/>
      <c r="C18" s="250"/>
      <c r="D18" s="872"/>
      <c r="E18" s="873"/>
      <c r="F18" s="873"/>
      <c r="G18" s="873"/>
      <c r="H18" s="874"/>
      <c r="I18" s="252"/>
      <c r="J18" s="252"/>
      <c r="K18" s="57">
        <f t="shared" si="0"/>
        <v>0</v>
      </c>
    </row>
    <row r="19" spans="1:11" ht="26.25" customHeight="1" x14ac:dyDescent="0.25">
      <c r="A19" s="249"/>
      <c r="B19" s="250"/>
      <c r="C19" s="250"/>
      <c r="D19" s="872"/>
      <c r="E19" s="873"/>
      <c r="F19" s="873"/>
      <c r="G19" s="873"/>
      <c r="H19" s="874"/>
      <c r="I19" s="252"/>
      <c r="J19" s="252"/>
      <c r="K19" s="57">
        <f t="shared" si="0"/>
        <v>0</v>
      </c>
    </row>
    <row r="20" spans="1:11" ht="29.25" customHeight="1" x14ac:dyDescent="0.25">
      <c r="A20" s="42">
        <v>3</v>
      </c>
      <c r="B20" s="835" t="s">
        <v>214</v>
      </c>
      <c r="C20" s="835"/>
      <c r="D20" s="835"/>
      <c r="E20" s="835"/>
      <c r="F20" s="835"/>
      <c r="G20" s="835"/>
      <c r="H20" s="835"/>
      <c r="I20" s="35">
        <f>SUM(I21:I26)</f>
        <v>0</v>
      </c>
      <c r="J20" s="35">
        <f>SUM(J21:J26)</f>
        <v>0</v>
      </c>
      <c r="K20" s="35">
        <f>SUM(K21:K26)</f>
        <v>0</v>
      </c>
    </row>
    <row r="21" spans="1:11" ht="26.25" customHeight="1" x14ac:dyDescent="0.25">
      <c r="A21" s="249"/>
      <c r="B21" s="250"/>
      <c r="C21" s="250"/>
      <c r="D21" s="872"/>
      <c r="E21" s="873"/>
      <c r="F21" s="873"/>
      <c r="G21" s="873"/>
      <c r="H21" s="874"/>
      <c r="I21" s="252"/>
      <c r="J21" s="252"/>
      <c r="K21" s="35">
        <f t="shared" ref="K21:K26" si="1">SUM(I21:J21)</f>
        <v>0</v>
      </c>
    </row>
    <row r="22" spans="1:11" ht="26.25" customHeight="1" x14ac:dyDescent="0.25">
      <c r="A22" s="249"/>
      <c r="B22" s="250"/>
      <c r="C22" s="250"/>
      <c r="D22" s="872"/>
      <c r="E22" s="873"/>
      <c r="F22" s="873"/>
      <c r="G22" s="873"/>
      <c r="H22" s="874"/>
      <c r="I22" s="252"/>
      <c r="J22" s="252"/>
      <c r="K22" s="35">
        <f t="shared" si="1"/>
        <v>0</v>
      </c>
    </row>
    <row r="23" spans="1:11" ht="26.25" customHeight="1" x14ac:dyDescent="0.25">
      <c r="A23" s="249"/>
      <c r="B23" s="250"/>
      <c r="C23" s="250"/>
      <c r="D23" s="872"/>
      <c r="E23" s="873"/>
      <c r="F23" s="873"/>
      <c r="G23" s="873"/>
      <c r="H23" s="874"/>
      <c r="I23" s="252"/>
      <c r="J23" s="252"/>
      <c r="K23" s="57">
        <f t="shared" si="1"/>
        <v>0</v>
      </c>
    </row>
    <row r="24" spans="1:11" ht="26.25" customHeight="1" x14ac:dyDescent="0.25">
      <c r="A24" s="249"/>
      <c r="B24" s="250"/>
      <c r="C24" s="250"/>
      <c r="D24" s="872"/>
      <c r="E24" s="873"/>
      <c r="F24" s="873"/>
      <c r="G24" s="873"/>
      <c r="H24" s="874"/>
      <c r="I24" s="252"/>
      <c r="J24" s="252"/>
      <c r="K24" s="57">
        <f t="shared" si="1"/>
        <v>0</v>
      </c>
    </row>
    <row r="25" spans="1:11" ht="26.25" customHeight="1" x14ac:dyDescent="0.25">
      <c r="A25" s="249"/>
      <c r="B25" s="250"/>
      <c r="C25" s="250"/>
      <c r="D25" s="872"/>
      <c r="E25" s="873"/>
      <c r="F25" s="873"/>
      <c r="G25" s="873"/>
      <c r="H25" s="874"/>
      <c r="I25" s="252"/>
      <c r="J25" s="252"/>
      <c r="K25" s="57">
        <f t="shared" si="1"/>
        <v>0</v>
      </c>
    </row>
    <row r="26" spans="1:11" ht="26.25" customHeight="1" thickBot="1" x14ac:dyDescent="0.3">
      <c r="A26" s="253"/>
      <c r="B26" s="254"/>
      <c r="C26" s="254"/>
      <c r="D26" s="875"/>
      <c r="E26" s="876"/>
      <c r="F26" s="876"/>
      <c r="G26" s="876"/>
      <c r="H26" s="877"/>
      <c r="I26" s="255"/>
      <c r="J26" s="255"/>
      <c r="K26" s="37">
        <f t="shared" si="1"/>
        <v>0</v>
      </c>
    </row>
    <row r="27" spans="1:11" x14ac:dyDescent="0.25">
      <c r="A27" s="48"/>
      <c r="B27" s="859"/>
      <c r="C27" s="859"/>
      <c r="D27" s="859"/>
      <c r="E27" s="859"/>
      <c r="F27" s="859"/>
      <c r="G27" s="859"/>
      <c r="H27" s="859"/>
      <c r="I27" s="859"/>
      <c r="J27" s="859"/>
      <c r="K27" s="48"/>
    </row>
    <row r="29" spans="1:11" ht="15" customHeight="1" x14ac:dyDescent="0.25">
      <c r="A29" s="767" t="s">
        <v>206</v>
      </c>
      <c r="B29" s="767"/>
      <c r="C29" s="776" t="s">
        <v>734</v>
      </c>
      <c r="D29" s="776"/>
      <c r="E29" s="776"/>
      <c r="F29" s="776"/>
      <c r="G29" s="776"/>
      <c r="H29" s="776"/>
    </row>
    <row r="30" spans="1:11" x14ac:dyDescent="0.25">
      <c r="C30" s="776" t="s">
        <v>735</v>
      </c>
      <c r="D30" s="776"/>
      <c r="E30" s="776"/>
      <c r="F30" s="776"/>
      <c r="G30" s="776"/>
      <c r="H30" s="776"/>
    </row>
    <row r="31" spans="1:11" x14ac:dyDescent="0.25">
      <c r="C31" s="776" t="s">
        <v>736</v>
      </c>
      <c r="D31" s="776"/>
      <c r="E31" s="776"/>
      <c r="F31" s="776"/>
      <c r="G31" s="776"/>
      <c r="H31" s="776"/>
    </row>
  </sheetData>
  <mergeCells count="29">
    <mergeCell ref="C30:H30"/>
    <mergeCell ref="C31:H31"/>
    <mergeCell ref="D19:H19"/>
    <mergeCell ref="D21:H21"/>
    <mergeCell ref="D22:H22"/>
    <mergeCell ref="D23:H23"/>
    <mergeCell ref="D24:H24"/>
    <mergeCell ref="D25:H25"/>
    <mergeCell ref="K10:K11"/>
    <mergeCell ref="D14:H14"/>
    <mergeCell ref="B10:H10"/>
    <mergeCell ref="B12:H12"/>
    <mergeCell ref="B13:H13"/>
    <mergeCell ref="B3:H3"/>
    <mergeCell ref="B5:H5"/>
    <mergeCell ref="C7:E7"/>
    <mergeCell ref="A29:B29"/>
    <mergeCell ref="B27:J27"/>
    <mergeCell ref="B9:H9"/>
    <mergeCell ref="B20:H20"/>
    <mergeCell ref="D11:H11"/>
    <mergeCell ref="D15:H15"/>
    <mergeCell ref="D16:H16"/>
    <mergeCell ref="D17:H17"/>
    <mergeCell ref="D18:H18"/>
    <mergeCell ref="I10:I11"/>
    <mergeCell ref="J10:J11"/>
    <mergeCell ref="D26:H26"/>
    <mergeCell ref="C29:H29"/>
  </mergeCells>
  <phoneticPr fontId="2" type="noConversion"/>
  <pageMargins left="0.75" right="0.75" top="1" bottom="1" header="0.5" footer="0.5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25"/>
  <sheetViews>
    <sheetView topLeftCell="A6" workbookViewId="0">
      <selection activeCell="D16" sqref="D16:I16"/>
    </sheetView>
  </sheetViews>
  <sheetFormatPr defaultColWidth="8.7109375" defaultRowHeight="15" x14ac:dyDescent="0.25"/>
  <cols>
    <col min="1" max="1" width="8.7109375" style="24"/>
    <col min="2" max="2" width="17.28515625" style="24" customWidth="1"/>
    <col min="3" max="3" width="17.85546875" style="24" customWidth="1"/>
    <col min="4" max="6" width="8.7109375" style="24"/>
    <col min="7" max="7" width="15" style="24" customWidth="1"/>
    <col min="8" max="8" width="12" style="24" customWidth="1"/>
    <col min="9" max="9" width="8.7109375" style="24"/>
    <col min="10" max="12" width="18.85546875" style="24" customWidth="1"/>
    <col min="13" max="16384" width="8.7109375" style="24"/>
  </cols>
  <sheetData>
    <row r="2" spans="1:12" x14ac:dyDescent="0.25">
      <c r="K2" s="39"/>
      <c r="L2" s="25" t="s">
        <v>315</v>
      </c>
    </row>
    <row r="3" spans="1:12" x14ac:dyDescent="0.25">
      <c r="B3" s="765" t="s">
        <v>217</v>
      </c>
      <c r="C3" s="765"/>
      <c r="D3" s="765"/>
      <c r="E3" s="765"/>
      <c r="F3" s="765"/>
      <c r="G3" s="765"/>
      <c r="H3" s="765"/>
    </row>
    <row r="4" spans="1:12" x14ac:dyDescent="0.25">
      <c r="A4" s="26"/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</row>
    <row r="5" spans="1:12" x14ac:dyDescent="0.25">
      <c r="A5" s="26"/>
      <c r="B5" s="767" t="s">
        <v>98</v>
      </c>
      <c r="C5" s="767"/>
      <c r="D5" s="767"/>
      <c r="E5" s="767"/>
      <c r="F5" s="767"/>
      <c r="G5" s="767"/>
      <c r="H5" s="767"/>
      <c r="I5" s="40"/>
      <c r="J5" s="40"/>
      <c r="K5" s="40"/>
      <c r="L5" s="40"/>
    </row>
    <row r="6" spans="1:12" ht="15.75" thickBot="1" x14ac:dyDescent="0.3">
      <c r="A6" s="28"/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</row>
    <row r="7" spans="1:12" ht="15.75" thickBot="1" x14ac:dyDescent="0.3">
      <c r="A7" s="28">
        <v>1</v>
      </c>
      <c r="B7" s="26" t="s">
        <v>99</v>
      </c>
      <c r="C7" s="768">
        <f>'150.00'!C8:F8</f>
        <v>222222222222</v>
      </c>
      <c r="D7" s="769"/>
      <c r="E7" s="770"/>
      <c r="F7" s="26"/>
      <c r="G7" s="26"/>
      <c r="H7" s="26"/>
      <c r="I7" s="53"/>
      <c r="J7" s="53"/>
      <c r="K7" s="53"/>
      <c r="L7" s="53"/>
    </row>
    <row r="8" spans="1:12" ht="15.75" thickBot="1" x14ac:dyDescent="0.3">
      <c r="A8" s="28">
        <v>2</v>
      </c>
      <c r="B8" s="26" t="s">
        <v>100</v>
      </c>
      <c r="C8" s="26"/>
      <c r="D8" s="26"/>
      <c r="E8" s="26"/>
      <c r="F8" s="26"/>
      <c r="G8" s="26"/>
      <c r="H8" s="26"/>
      <c r="I8" s="29">
        <f>'150.00'!K10</f>
        <v>2021</v>
      </c>
      <c r="J8" s="26"/>
      <c r="K8" s="26"/>
      <c r="L8" s="26"/>
    </row>
    <row r="9" spans="1:12" ht="15.75" thickBot="1" x14ac:dyDescent="0.3">
      <c r="B9" s="870" t="s">
        <v>745</v>
      </c>
      <c r="C9" s="870"/>
      <c r="D9" s="870"/>
      <c r="E9" s="870"/>
      <c r="F9" s="870"/>
      <c r="G9" s="870"/>
      <c r="H9" s="870"/>
      <c r="I9" s="870"/>
      <c r="J9" s="25" t="s">
        <v>418</v>
      </c>
      <c r="K9" s="25" t="s">
        <v>717</v>
      </c>
      <c r="L9" s="25" t="s">
        <v>315</v>
      </c>
    </row>
    <row r="10" spans="1:12" ht="25.5" customHeight="1" thickBot="1" x14ac:dyDescent="0.3">
      <c r="A10" s="91" t="s">
        <v>161</v>
      </c>
      <c r="B10" s="882" t="s">
        <v>153</v>
      </c>
      <c r="C10" s="883"/>
      <c r="D10" s="883"/>
      <c r="E10" s="883"/>
      <c r="F10" s="883"/>
      <c r="G10" s="883"/>
      <c r="H10" s="883"/>
      <c r="I10" s="864"/>
      <c r="J10" s="862" t="s">
        <v>928</v>
      </c>
      <c r="K10" s="862" t="s">
        <v>719</v>
      </c>
      <c r="L10" s="864" t="s">
        <v>607</v>
      </c>
    </row>
    <row r="11" spans="1:12" ht="25.5" customHeight="1" thickBot="1" x14ac:dyDescent="0.3">
      <c r="A11" s="198"/>
      <c r="B11" s="244" t="s">
        <v>422</v>
      </c>
      <c r="C11" s="244" t="s">
        <v>732</v>
      </c>
      <c r="D11" s="884" t="s">
        <v>733</v>
      </c>
      <c r="E11" s="885"/>
      <c r="F11" s="885"/>
      <c r="G11" s="885"/>
      <c r="H11" s="885"/>
      <c r="I11" s="886"/>
      <c r="J11" s="863"/>
      <c r="K11" s="863"/>
      <c r="L11" s="865"/>
    </row>
    <row r="12" spans="1:12" ht="24.75" customHeight="1" thickBot="1" x14ac:dyDescent="0.3">
      <c r="A12" s="265">
        <v>1</v>
      </c>
      <c r="B12" s="881" t="s">
        <v>261</v>
      </c>
      <c r="C12" s="881"/>
      <c r="D12" s="881"/>
      <c r="E12" s="881"/>
      <c r="F12" s="881"/>
      <c r="G12" s="881"/>
      <c r="H12" s="881"/>
      <c r="I12" s="881"/>
      <c r="J12" s="266">
        <f>J13+J17</f>
        <v>0</v>
      </c>
      <c r="K12" s="266">
        <f>K13+K17</f>
        <v>0</v>
      </c>
      <c r="L12" s="267">
        <f>L13+L17</f>
        <v>0</v>
      </c>
    </row>
    <row r="13" spans="1:12" ht="25.5" customHeight="1" x14ac:dyDescent="0.25">
      <c r="A13" s="63">
        <v>2</v>
      </c>
      <c r="B13" s="848" t="s">
        <v>215</v>
      </c>
      <c r="C13" s="848"/>
      <c r="D13" s="848"/>
      <c r="E13" s="848"/>
      <c r="F13" s="848"/>
      <c r="G13" s="848"/>
      <c r="H13" s="848"/>
      <c r="I13" s="848"/>
      <c r="J13" s="263">
        <f>SUM(J14:J16)</f>
        <v>0</v>
      </c>
      <c r="K13" s="263">
        <f>SUM(K14:K16)</f>
        <v>0</v>
      </c>
      <c r="L13" s="264">
        <f>SUM(L14:L16)</f>
        <v>0</v>
      </c>
    </row>
    <row r="14" spans="1:12" ht="25.5" customHeight="1" x14ac:dyDescent="0.25">
      <c r="A14" s="238"/>
      <c r="B14" s="201"/>
      <c r="C14" s="201"/>
      <c r="D14" s="887"/>
      <c r="E14" s="888"/>
      <c r="F14" s="888"/>
      <c r="G14" s="888"/>
      <c r="H14" s="888"/>
      <c r="I14" s="889"/>
      <c r="J14" s="202"/>
      <c r="K14" s="202"/>
      <c r="L14" s="35">
        <f>J14+K14</f>
        <v>0</v>
      </c>
    </row>
    <row r="15" spans="1:12" ht="25.5" customHeight="1" x14ac:dyDescent="0.25">
      <c r="A15" s="238"/>
      <c r="B15" s="201"/>
      <c r="C15" s="201"/>
      <c r="D15" s="887"/>
      <c r="E15" s="888"/>
      <c r="F15" s="888"/>
      <c r="G15" s="888"/>
      <c r="H15" s="888"/>
      <c r="I15" s="889"/>
      <c r="J15" s="202"/>
      <c r="K15" s="202"/>
      <c r="L15" s="35">
        <f>J15+K15</f>
        <v>0</v>
      </c>
    </row>
    <row r="16" spans="1:12" ht="25.5" customHeight="1" x14ac:dyDescent="0.25">
      <c r="A16" s="238"/>
      <c r="B16" s="201"/>
      <c r="C16" s="201"/>
      <c r="D16" s="887"/>
      <c r="E16" s="888"/>
      <c r="F16" s="888"/>
      <c r="G16" s="888"/>
      <c r="H16" s="888"/>
      <c r="I16" s="889"/>
      <c r="J16" s="202"/>
      <c r="K16" s="202"/>
      <c r="L16" s="35">
        <f>J16+K16</f>
        <v>0</v>
      </c>
    </row>
    <row r="17" spans="1:12" ht="27" customHeight="1" x14ac:dyDescent="0.25">
      <c r="A17" s="42">
        <v>3</v>
      </c>
      <c r="B17" s="835" t="s">
        <v>216</v>
      </c>
      <c r="C17" s="835"/>
      <c r="D17" s="835"/>
      <c r="E17" s="835"/>
      <c r="F17" s="835"/>
      <c r="G17" s="835"/>
      <c r="H17" s="835"/>
      <c r="I17" s="835"/>
      <c r="J17" s="101">
        <f>SUM(J18:J20)</f>
        <v>0</v>
      </c>
      <c r="K17" s="101">
        <f>SUM(K18:K20)</f>
        <v>0</v>
      </c>
      <c r="L17" s="262">
        <f>SUM(L18:L20)</f>
        <v>0</v>
      </c>
    </row>
    <row r="18" spans="1:12" ht="25.5" customHeight="1" x14ac:dyDescent="0.25">
      <c r="A18" s="238"/>
      <c r="B18" s="201"/>
      <c r="C18" s="201"/>
      <c r="D18" s="887"/>
      <c r="E18" s="888"/>
      <c r="F18" s="888"/>
      <c r="G18" s="888"/>
      <c r="H18" s="888"/>
      <c r="I18" s="889"/>
      <c r="J18" s="202"/>
      <c r="K18" s="202"/>
      <c r="L18" s="35">
        <f>J18+K18</f>
        <v>0</v>
      </c>
    </row>
    <row r="19" spans="1:12" ht="25.5" customHeight="1" x14ac:dyDescent="0.25">
      <c r="A19" s="238"/>
      <c r="B19" s="201"/>
      <c r="C19" s="201"/>
      <c r="D19" s="887"/>
      <c r="E19" s="888"/>
      <c r="F19" s="888"/>
      <c r="G19" s="888"/>
      <c r="H19" s="888"/>
      <c r="I19" s="889"/>
      <c r="J19" s="202"/>
      <c r="K19" s="202"/>
      <c r="L19" s="35">
        <f>J19+K19</f>
        <v>0</v>
      </c>
    </row>
    <row r="20" spans="1:12" ht="25.5" customHeight="1" thickBot="1" x14ac:dyDescent="0.3">
      <c r="A20" s="253"/>
      <c r="B20" s="254"/>
      <c r="C20" s="254"/>
      <c r="D20" s="890"/>
      <c r="E20" s="891"/>
      <c r="F20" s="891"/>
      <c r="G20" s="891"/>
      <c r="H20" s="891"/>
      <c r="I20" s="892"/>
      <c r="J20" s="255"/>
      <c r="K20" s="255"/>
      <c r="L20" s="37">
        <f>J20+K20</f>
        <v>0</v>
      </c>
    </row>
    <row r="21" spans="1:12" x14ac:dyDescent="0.25">
      <c r="A21" s="48"/>
      <c r="B21" s="859"/>
      <c r="C21" s="859"/>
      <c r="D21" s="859"/>
      <c r="E21" s="859"/>
      <c r="F21" s="859"/>
      <c r="G21" s="859"/>
      <c r="H21" s="859"/>
      <c r="I21" s="859"/>
      <c r="J21" s="859"/>
      <c r="K21" s="859"/>
      <c r="L21" s="48"/>
    </row>
    <row r="23" spans="1:12" ht="15" customHeight="1" x14ac:dyDescent="0.25">
      <c r="A23" s="767" t="s">
        <v>206</v>
      </c>
      <c r="B23" s="767"/>
      <c r="C23" s="776" t="s">
        <v>746</v>
      </c>
      <c r="D23" s="776"/>
      <c r="E23" s="776"/>
      <c r="F23" s="776"/>
      <c r="G23" s="776"/>
      <c r="H23" s="776"/>
    </row>
    <row r="24" spans="1:12" x14ac:dyDescent="0.25">
      <c r="C24" s="776" t="s">
        <v>747</v>
      </c>
      <c r="D24" s="776"/>
      <c r="E24" s="776"/>
      <c r="F24" s="776"/>
      <c r="G24" s="776"/>
      <c r="H24" s="776"/>
    </row>
    <row r="25" spans="1:12" x14ac:dyDescent="0.25">
      <c r="C25" s="776" t="s">
        <v>748</v>
      </c>
      <c r="D25" s="776"/>
      <c r="E25" s="776"/>
      <c r="F25" s="776"/>
      <c r="G25" s="776"/>
      <c r="H25" s="776"/>
    </row>
  </sheetData>
  <mergeCells count="23">
    <mergeCell ref="D16:I16"/>
    <mergeCell ref="D20:I20"/>
    <mergeCell ref="B3:H3"/>
    <mergeCell ref="B5:H5"/>
    <mergeCell ref="C7:E7"/>
    <mergeCell ref="B9:I9"/>
    <mergeCell ref="D15:I15"/>
    <mergeCell ref="J10:J11"/>
    <mergeCell ref="C24:H24"/>
    <mergeCell ref="C25:H25"/>
    <mergeCell ref="L10:L11"/>
    <mergeCell ref="B10:I10"/>
    <mergeCell ref="D11:I11"/>
    <mergeCell ref="B12:I12"/>
    <mergeCell ref="B13:I13"/>
    <mergeCell ref="B17:I17"/>
    <mergeCell ref="A23:B23"/>
    <mergeCell ref="B21:K21"/>
    <mergeCell ref="C23:H23"/>
    <mergeCell ref="K10:K11"/>
    <mergeCell ref="D18:I18"/>
    <mergeCell ref="D19:I19"/>
    <mergeCell ref="D14:I14"/>
  </mergeCells>
  <phoneticPr fontId="2" type="noConversion"/>
  <pageMargins left="0.75" right="0.75" top="1" bottom="1" header="0.5" footer="0.5"/>
  <pageSetup paperSize="9" orientation="portrait" horizontalDpi="0" verticalDpi="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51"/>
  <sheetViews>
    <sheetView workbookViewId="0">
      <selection activeCell="I47" sqref="I47"/>
    </sheetView>
  </sheetViews>
  <sheetFormatPr defaultColWidth="8.7109375" defaultRowHeight="15" outlineLevelRow="1" x14ac:dyDescent="0.25"/>
  <cols>
    <col min="1" max="1" width="8.7109375" style="24"/>
    <col min="2" max="2" width="23.5703125" style="24" customWidth="1"/>
    <col min="3" max="3" width="15.42578125" style="24" customWidth="1"/>
    <col min="4" max="4" width="17.5703125" style="24" customWidth="1"/>
    <col min="5" max="5" width="15.7109375" style="24" customWidth="1"/>
    <col min="6" max="6" width="15.42578125" style="24" customWidth="1"/>
    <col min="7" max="7" width="24.140625" style="24" customWidth="1"/>
    <col min="8" max="8" width="16.85546875" style="24" customWidth="1"/>
    <col min="9" max="9" width="14.140625" style="24" customWidth="1"/>
    <col min="10" max="10" width="19.7109375" style="24" customWidth="1"/>
    <col min="11" max="11" width="22.5703125" style="24" customWidth="1"/>
    <col min="12" max="16384" width="8.7109375" style="24"/>
  </cols>
  <sheetData>
    <row r="2" spans="1:11" x14ac:dyDescent="0.25">
      <c r="J2" s="25" t="s">
        <v>159</v>
      </c>
      <c r="K2" s="25" t="s">
        <v>159</v>
      </c>
    </row>
    <row r="4" spans="1:11" x14ac:dyDescent="0.25">
      <c r="D4" s="765" t="s">
        <v>218</v>
      </c>
      <c r="E4" s="765"/>
      <c r="F4" s="765"/>
      <c r="G4" s="765"/>
    </row>
    <row r="6" spans="1:11" x14ac:dyDescent="0.25">
      <c r="D6" s="60" t="s">
        <v>98</v>
      </c>
      <c r="E6" s="60"/>
      <c r="F6" s="60"/>
      <c r="G6" s="60"/>
    </row>
    <row r="8" spans="1:11" ht="15.75" thickBot="1" x14ac:dyDescent="0.3">
      <c r="A8" s="24">
        <v>1</v>
      </c>
      <c r="B8" s="24" t="s">
        <v>99</v>
      </c>
      <c r="C8" s="421">
        <f>'150.00'!C8:F8</f>
        <v>222222222222</v>
      </c>
      <c r="D8" s="421"/>
      <c r="E8" s="53"/>
      <c r="F8" s="53"/>
      <c r="J8" s="53"/>
      <c r="K8" s="53"/>
    </row>
    <row r="9" spans="1:11" ht="15.75" thickBot="1" x14ac:dyDescent="0.3">
      <c r="A9" s="24">
        <v>2</v>
      </c>
      <c r="B9" s="24" t="s">
        <v>100</v>
      </c>
      <c r="H9" s="29">
        <f>'150.00'!K10</f>
        <v>2021</v>
      </c>
      <c r="I9" s="26"/>
    </row>
    <row r="10" spans="1:11" ht="15.75" thickBot="1" x14ac:dyDescent="0.3"/>
    <row r="11" spans="1:11" ht="95.25" customHeight="1" x14ac:dyDescent="0.25">
      <c r="A11" s="93" t="s">
        <v>161</v>
      </c>
      <c r="B11" s="61" t="s">
        <v>64</v>
      </c>
      <c r="C11" s="912" t="s">
        <v>749</v>
      </c>
      <c r="D11" s="902" t="s">
        <v>65</v>
      </c>
      <c r="E11" s="902" t="s">
        <v>66</v>
      </c>
      <c r="F11" s="902" t="s">
        <v>755</v>
      </c>
      <c r="G11" s="902" t="s">
        <v>68</v>
      </c>
      <c r="H11" s="904" t="s">
        <v>67</v>
      </c>
      <c r="I11" s="310" t="s">
        <v>771</v>
      </c>
      <c r="J11" s="906" t="s">
        <v>754</v>
      </c>
      <c r="K11" s="900" t="s">
        <v>753</v>
      </c>
    </row>
    <row r="12" spans="1:11" ht="15" customHeight="1" x14ac:dyDescent="0.25">
      <c r="A12" s="910" t="s">
        <v>752</v>
      </c>
      <c r="B12" s="911"/>
      <c r="C12" s="913"/>
      <c r="D12" s="903"/>
      <c r="E12" s="903"/>
      <c r="F12" s="903"/>
      <c r="G12" s="903"/>
      <c r="H12" s="905"/>
      <c r="I12" s="311"/>
      <c r="J12" s="907"/>
      <c r="K12" s="901"/>
    </row>
    <row r="13" spans="1:11" ht="15.75" thickBot="1" x14ac:dyDescent="0.3">
      <c r="A13" s="55">
        <v>1</v>
      </c>
      <c r="B13" s="62">
        <v>2</v>
      </c>
      <c r="C13" s="270"/>
      <c r="D13" s="62">
        <v>3</v>
      </c>
      <c r="E13" s="62">
        <v>4</v>
      </c>
      <c r="F13" s="62">
        <v>5</v>
      </c>
      <c r="G13" s="62">
        <v>6</v>
      </c>
      <c r="H13" s="291">
        <v>7</v>
      </c>
      <c r="I13" s="312"/>
      <c r="J13" s="299">
        <v>8</v>
      </c>
      <c r="K13" s="296">
        <v>9</v>
      </c>
    </row>
    <row r="14" spans="1:11" s="60" customFormat="1" ht="24" customHeight="1" x14ac:dyDescent="0.2">
      <c r="A14" s="209">
        <v>1</v>
      </c>
      <c r="B14" s="272" t="s">
        <v>119</v>
      </c>
      <c r="C14" s="273"/>
      <c r="D14" s="274">
        <f>D15+D19+D23</f>
        <v>0</v>
      </c>
      <c r="E14" s="274">
        <f t="shared" ref="E14:K14" si="0">E15+E19+E23</f>
        <v>0</v>
      </c>
      <c r="F14" s="274">
        <f t="shared" si="0"/>
        <v>0</v>
      </c>
      <c r="G14" s="272">
        <f>D14+E14+F14</f>
        <v>0</v>
      </c>
      <c r="H14" s="292">
        <f t="shared" si="0"/>
        <v>0</v>
      </c>
      <c r="I14" s="272"/>
      <c r="J14" s="300">
        <f t="shared" si="0"/>
        <v>0</v>
      </c>
      <c r="K14" s="297">
        <f t="shared" si="0"/>
        <v>0</v>
      </c>
    </row>
    <row r="15" spans="1:11" ht="24" customHeight="1" x14ac:dyDescent="0.25">
      <c r="A15" s="893" t="s">
        <v>766</v>
      </c>
      <c r="B15" s="894"/>
      <c r="C15" s="271"/>
      <c r="D15" s="66">
        <f>SUM(D16:D18)</f>
        <v>0</v>
      </c>
      <c r="E15" s="66">
        <f>SUM(E16:E18)</f>
        <v>0</v>
      </c>
      <c r="F15" s="66">
        <f>SUM(F16:F18)</f>
        <v>0</v>
      </c>
      <c r="G15" s="64">
        <f t="shared" ref="G15:G38" si="1">D15+E15+F15</f>
        <v>0</v>
      </c>
      <c r="H15" s="279">
        <f>SUM(H16:H18)</f>
        <v>0</v>
      </c>
      <c r="I15" s="64"/>
      <c r="J15" s="301">
        <f>SUM(J16:J18)</f>
        <v>0</v>
      </c>
      <c r="K15" s="298">
        <f>SUM(K16:K18)</f>
        <v>0</v>
      </c>
    </row>
    <row r="16" spans="1:11" ht="24" customHeight="1" outlineLevel="1" x14ac:dyDescent="0.25">
      <c r="A16" s="898"/>
      <c r="B16" s="899"/>
      <c r="C16" s="276">
        <v>1</v>
      </c>
      <c r="D16" s="277"/>
      <c r="E16" s="277"/>
      <c r="F16" s="278"/>
      <c r="G16" s="64">
        <f t="shared" si="1"/>
        <v>0</v>
      </c>
      <c r="H16" s="293"/>
      <c r="I16" s="64"/>
      <c r="J16" s="301">
        <f>IF(C16=1,IF(H16&gt;G16,H16-G16,0),0)</f>
        <v>0</v>
      </c>
      <c r="K16" s="298">
        <f>IF(C16=1,IF(H16&lt;G16,-H16+G16,0),0)</f>
        <v>0</v>
      </c>
    </row>
    <row r="17" spans="1:11" ht="24" customHeight="1" outlineLevel="1" x14ac:dyDescent="0.25">
      <c r="A17" s="898"/>
      <c r="B17" s="899"/>
      <c r="C17" s="276">
        <v>1</v>
      </c>
      <c r="D17" s="277"/>
      <c r="E17" s="277"/>
      <c r="F17" s="278"/>
      <c r="G17" s="64">
        <f t="shared" si="1"/>
        <v>0</v>
      </c>
      <c r="H17" s="293"/>
      <c r="I17" s="64"/>
      <c r="J17" s="301">
        <f>IF(C17=1,IF(H17&gt;G17,H17-G17,0),0)</f>
        <v>0</v>
      </c>
      <c r="K17" s="298">
        <f>IF(C17=1,IF(H17&lt;G17,-H17+G17,0),0)</f>
        <v>0</v>
      </c>
    </row>
    <row r="18" spans="1:11" ht="24" customHeight="1" outlineLevel="1" x14ac:dyDescent="0.25">
      <c r="A18" s="898"/>
      <c r="B18" s="899"/>
      <c r="C18" s="276">
        <v>1</v>
      </c>
      <c r="D18" s="277"/>
      <c r="E18" s="277"/>
      <c r="F18" s="278"/>
      <c r="G18" s="64">
        <f t="shared" si="1"/>
        <v>0</v>
      </c>
      <c r="H18" s="293"/>
      <c r="I18" s="64"/>
      <c r="J18" s="301">
        <f>IF(C18=1,IF(H18&gt;G18,H18-G18,0),0)</f>
        <v>0</v>
      </c>
      <c r="K18" s="298">
        <f>IF(C18=1,IF(H18&lt;G18,-H18+G18,0),0)</f>
        <v>0</v>
      </c>
    </row>
    <row r="19" spans="1:11" ht="24" customHeight="1" x14ac:dyDescent="0.25">
      <c r="A19" s="893" t="s">
        <v>899</v>
      </c>
      <c r="B19" s="894"/>
      <c r="C19" s="271"/>
      <c r="D19" s="66">
        <f>SUM(D20:D22)</f>
        <v>0</v>
      </c>
      <c r="E19" s="66">
        <f>SUM(E20:E22)</f>
        <v>0</v>
      </c>
      <c r="F19" s="66">
        <f>SUM(F20:F22)</f>
        <v>0</v>
      </c>
      <c r="G19" s="64">
        <f>D19+E19+F19</f>
        <v>0</v>
      </c>
      <c r="H19" s="279">
        <f>SUM(H20:H22)</f>
        <v>0</v>
      </c>
      <c r="I19" s="64"/>
      <c r="J19" s="301">
        <f>SUM(J20:J22)</f>
        <v>0</v>
      </c>
      <c r="K19" s="298">
        <f>SUM(K20:K22)</f>
        <v>0</v>
      </c>
    </row>
    <row r="20" spans="1:11" ht="24" customHeight="1" outlineLevel="1" x14ac:dyDescent="0.25">
      <c r="A20" s="898"/>
      <c r="B20" s="899"/>
      <c r="C20" s="276">
        <v>1</v>
      </c>
      <c r="D20" s="277"/>
      <c r="E20" s="277"/>
      <c r="F20" s="278"/>
      <c r="G20" s="64">
        <f>D20+E20+F20</f>
        <v>0</v>
      </c>
      <c r="H20" s="293"/>
      <c r="I20" s="64"/>
      <c r="J20" s="301">
        <f>IF(C20=1,IF(H20&gt;G20,H20-G20,0),0)</f>
        <v>0</v>
      </c>
      <c r="K20" s="298">
        <f>IF(C20=1,IF(H20&lt;G20,-H20+G20,0),0)</f>
        <v>0</v>
      </c>
    </row>
    <row r="21" spans="1:11" ht="24" customHeight="1" outlineLevel="1" x14ac:dyDescent="0.25">
      <c r="A21" s="898"/>
      <c r="B21" s="899"/>
      <c r="C21" s="276">
        <v>1</v>
      </c>
      <c r="D21" s="277"/>
      <c r="E21" s="277"/>
      <c r="F21" s="278"/>
      <c r="G21" s="64">
        <f>D21+E21+F21</f>
        <v>0</v>
      </c>
      <c r="H21" s="293"/>
      <c r="I21" s="64"/>
      <c r="J21" s="301">
        <f>IF(C21=1,IF(H21&gt;G21,H21-G21,0),0)</f>
        <v>0</v>
      </c>
      <c r="K21" s="298">
        <f>IF(C21=1,IF(H21&lt;G21,-H21+G21,0),0)</f>
        <v>0</v>
      </c>
    </row>
    <row r="22" spans="1:11" ht="24" customHeight="1" outlineLevel="1" x14ac:dyDescent="0.25">
      <c r="A22" s="898"/>
      <c r="B22" s="899"/>
      <c r="C22" s="276">
        <v>1</v>
      </c>
      <c r="D22" s="277"/>
      <c r="E22" s="277"/>
      <c r="F22" s="278"/>
      <c r="G22" s="64">
        <f>D22+E22+F22</f>
        <v>0</v>
      </c>
      <c r="H22" s="293"/>
      <c r="I22" s="64"/>
      <c r="J22" s="301">
        <f>IF(C22=1,IF(H22&gt;G22,H22-G22,0),0)</f>
        <v>0</v>
      </c>
      <c r="K22" s="298">
        <f>IF(C22=1,IF(H22&lt;G22,-H22+G22,0),0)</f>
        <v>0</v>
      </c>
    </row>
    <row r="23" spans="1:11" ht="24" customHeight="1" x14ac:dyDescent="0.25">
      <c r="A23" s="893" t="s">
        <v>751</v>
      </c>
      <c r="B23" s="894"/>
      <c r="C23" s="271"/>
      <c r="D23" s="66">
        <f>SUM(D24:D26)</f>
        <v>0</v>
      </c>
      <c r="E23" s="66">
        <f>SUM(E24:E26)</f>
        <v>0</v>
      </c>
      <c r="F23" s="66">
        <f>SUM(F24:F26)</f>
        <v>0</v>
      </c>
      <c r="G23" s="64">
        <f>D23+E23+F23</f>
        <v>0</v>
      </c>
      <c r="H23" s="279">
        <f>SUM(H24:H26)</f>
        <v>0</v>
      </c>
      <c r="I23" s="64"/>
      <c r="J23" s="301">
        <f>SUM(J24:J26)</f>
        <v>0</v>
      </c>
      <c r="K23" s="298">
        <f>SUM(K24:K26)</f>
        <v>0</v>
      </c>
    </row>
    <row r="24" spans="1:11" ht="24" customHeight="1" outlineLevel="1" x14ac:dyDescent="0.25">
      <c r="A24" s="898"/>
      <c r="B24" s="899"/>
      <c r="C24" s="276">
        <v>1</v>
      </c>
      <c r="D24" s="277"/>
      <c r="E24" s="277"/>
      <c r="F24" s="278"/>
      <c r="G24" s="64">
        <f t="shared" si="1"/>
        <v>0</v>
      </c>
      <c r="H24" s="293"/>
      <c r="I24" s="64"/>
      <c r="J24" s="301">
        <f>IF(C24=1,IF(H24&gt;G24,H24-G24,0),0)</f>
        <v>0</v>
      </c>
      <c r="K24" s="298">
        <f>IF(C24=1,IF(H24&lt;G24,-H24+G24,0),0)</f>
        <v>0</v>
      </c>
    </row>
    <row r="25" spans="1:11" ht="24" customHeight="1" outlineLevel="1" x14ac:dyDescent="0.25">
      <c r="A25" s="898"/>
      <c r="B25" s="899"/>
      <c r="C25" s="276">
        <v>1</v>
      </c>
      <c r="D25" s="277"/>
      <c r="E25" s="277"/>
      <c r="F25" s="278"/>
      <c r="G25" s="64">
        <f t="shared" si="1"/>
        <v>0</v>
      </c>
      <c r="H25" s="293"/>
      <c r="I25" s="64"/>
      <c r="J25" s="301">
        <f>IF(C25=1,IF(H25&gt;G25,H25-G25,0),0)</f>
        <v>0</v>
      </c>
      <c r="K25" s="298">
        <f>IF(C25=1,IF(H25&lt;G25,-H25+G25,0),0)</f>
        <v>0</v>
      </c>
    </row>
    <row r="26" spans="1:11" ht="24" customHeight="1" outlineLevel="1" x14ac:dyDescent="0.25">
      <c r="A26" s="898"/>
      <c r="B26" s="899"/>
      <c r="C26" s="276">
        <v>1</v>
      </c>
      <c r="D26" s="277"/>
      <c r="E26" s="277"/>
      <c r="F26" s="278"/>
      <c r="G26" s="64">
        <f t="shared" si="1"/>
        <v>0</v>
      </c>
      <c r="H26" s="293"/>
      <c r="I26" s="64"/>
      <c r="J26" s="301">
        <f>IF(C26=1,IF(H26&gt;G26,H26-G26,0),0)</f>
        <v>0</v>
      </c>
      <c r="K26" s="298">
        <f>IF(C26=1,IF(H26&lt;G26,-H26+G26,0),0)</f>
        <v>0</v>
      </c>
    </row>
    <row r="27" spans="1:11" s="60" customFormat="1" ht="27" customHeight="1" x14ac:dyDescent="0.25">
      <c r="A27" s="41">
        <v>2</v>
      </c>
      <c r="B27" s="275" t="s">
        <v>120</v>
      </c>
      <c r="C27" s="230"/>
      <c r="D27" s="66">
        <f>SUM(D28:D30)</f>
        <v>0</v>
      </c>
      <c r="E27" s="66">
        <f>SUM(E28:E30)</f>
        <v>0</v>
      </c>
      <c r="F27" s="66">
        <f>SUM(F28:F30)</f>
        <v>0</v>
      </c>
      <c r="G27" s="64">
        <f>D27+E27+F27</f>
        <v>0</v>
      </c>
      <c r="H27" s="279">
        <f>SUM(H28:H30)</f>
        <v>0</v>
      </c>
      <c r="I27" s="64"/>
      <c r="J27" s="301">
        <f>SUM(J28:J30)</f>
        <v>0</v>
      </c>
      <c r="K27" s="298">
        <f>SUM(K28:K30)</f>
        <v>0</v>
      </c>
    </row>
    <row r="28" spans="1:11" ht="24" customHeight="1" x14ac:dyDescent="0.25">
      <c r="A28" s="893" t="s">
        <v>766</v>
      </c>
      <c r="B28" s="894"/>
      <c r="C28" s="276">
        <v>1</v>
      </c>
      <c r="D28" s="65">
        <f>'150.05ФА  контракт'!L15</f>
        <v>0</v>
      </c>
      <c r="E28" s="65">
        <f>'150.05ФА  контракт'!L20</f>
        <v>0</v>
      </c>
      <c r="F28" s="66">
        <f>'150.05ФА  контракт'!L30</f>
        <v>0</v>
      </c>
      <c r="G28" s="64">
        <f t="shared" si="1"/>
        <v>0</v>
      </c>
      <c r="H28" s="294">
        <f>'150.05ФА  контракт'!L25</f>
        <v>0</v>
      </c>
      <c r="I28" s="64"/>
      <c r="J28" s="301">
        <f>IF(C28=1,IF(H28&gt;G28,H28-G28,0),0)</f>
        <v>0</v>
      </c>
      <c r="K28" s="298">
        <f>IF(C28=1,IF(H28&lt;G28,-H28+G28,0),0)</f>
        <v>0</v>
      </c>
    </row>
    <row r="29" spans="1:11" ht="24" customHeight="1" x14ac:dyDescent="0.25">
      <c r="A29" s="893" t="s">
        <v>750</v>
      </c>
      <c r="B29" s="894"/>
      <c r="C29" s="276">
        <v>1</v>
      </c>
      <c r="D29" s="65">
        <f>'150.05 ФА внеконтрактная'!L15</f>
        <v>0</v>
      </c>
      <c r="E29" s="65">
        <f>'150.05 ФА внеконтрактная'!L20</f>
        <v>0</v>
      </c>
      <c r="F29" s="66">
        <f>'150.05 ФА внеконтрактная'!L30</f>
        <v>0</v>
      </c>
      <c r="G29" s="64">
        <f t="shared" si="1"/>
        <v>0</v>
      </c>
      <c r="H29" s="294">
        <f>'150.05 ФА внеконтрактная'!L24</f>
        <v>0</v>
      </c>
      <c r="I29" s="64"/>
      <c r="J29" s="301">
        <f>IF(C29=1,IF(H29&gt;G29,H29-G29,0),0)</f>
        <v>0</v>
      </c>
      <c r="K29" s="298">
        <f>IF(C29=1,IF(H29&lt;G29,-H29+G29,0),0)</f>
        <v>0</v>
      </c>
    </row>
    <row r="30" spans="1:11" ht="24" customHeight="1" x14ac:dyDescent="0.25">
      <c r="A30" s="893" t="s">
        <v>751</v>
      </c>
      <c r="B30" s="894"/>
      <c r="C30" s="276">
        <v>1</v>
      </c>
      <c r="D30" s="65">
        <f>'150.05 ФА общие'!K16</f>
        <v>0</v>
      </c>
      <c r="E30" s="65">
        <f>'150.05 ФА общие'!K21</f>
        <v>0</v>
      </c>
      <c r="F30" s="66">
        <f>'150.05 ФА общие'!K31</f>
        <v>0</v>
      </c>
      <c r="G30" s="64">
        <f t="shared" si="1"/>
        <v>0</v>
      </c>
      <c r="H30" s="294">
        <f>'150.05 ФА общие'!K26</f>
        <v>0</v>
      </c>
      <c r="I30" s="64"/>
      <c r="J30" s="301">
        <f>IF(C30=1,IF(H30&gt;G30,H30-G30,0),0)</f>
        <v>0</v>
      </c>
      <c r="K30" s="298">
        <f>IF(C30=1,IF(H30&lt;G30,-H30+G30,0),0)</f>
        <v>0</v>
      </c>
    </row>
    <row r="31" spans="1:11" s="60" customFormat="1" ht="24" customHeight="1" x14ac:dyDescent="0.25">
      <c r="A31" s="41">
        <v>3</v>
      </c>
      <c r="B31" s="275" t="s">
        <v>121</v>
      </c>
      <c r="C31" s="230"/>
      <c r="D31" s="66">
        <f>SUM(D32:D34)</f>
        <v>0</v>
      </c>
      <c r="E31" s="66">
        <f>SUM(E32:E34)</f>
        <v>0</v>
      </c>
      <c r="F31" s="66">
        <f>SUM(F32:F34)</f>
        <v>0</v>
      </c>
      <c r="G31" s="64">
        <f>D31+E31+F31</f>
        <v>0</v>
      </c>
      <c r="H31" s="279">
        <f>SUM(H32:H34)</f>
        <v>0</v>
      </c>
      <c r="I31" s="64"/>
      <c r="J31" s="301">
        <f>SUM(J32:J34)</f>
        <v>0</v>
      </c>
      <c r="K31" s="298">
        <f>SUM(K32:K34)</f>
        <v>0</v>
      </c>
    </row>
    <row r="32" spans="1:11" ht="24" customHeight="1" x14ac:dyDescent="0.25">
      <c r="A32" s="893" t="s">
        <v>766</v>
      </c>
      <c r="B32" s="894"/>
      <c r="C32" s="276">
        <v>1</v>
      </c>
      <c r="D32" s="65">
        <f>'150.05ФА  контракт'!L16</f>
        <v>0</v>
      </c>
      <c r="E32" s="65">
        <f>'150.05ФА  контракт'!L21</f>
        <v>0</v>
      </c>
      <c r="F32" s="66">
        <f>'150.05ФА  контракт'!L31</f>
        <v>0</v>
      </c>
      <c r="G32" s="64">
        <f t="shared" si="1"/>
        <v>0</v>
      </c>
      <c r="H32" s="294">
        <f>'150.05ФА  контракт'!L26</f>
        <v>0</v>
      </c>
      <c r="I32" s="64"/>
      <c r="J32" s="301">
        <f>IF(C32=1,IF(H32&gt;G32,H32-G32,0),0)</f>
        <v>0</v>
      </c>
      <c r="K32" s="298">
        <f>IF(C32=1,IF(H32&lt;G32,-H32+G32,0),0)</f>
        <v>0</v>
      </c>
    </row>
    <row r="33" spans="1:11" ht="24" customHeight="1" x14ac:dyDescent="0.25">
      <c r="A33" s="893" t="s">
        <v>899</v>
      </c>
      <c r="B33" s="894"/>
      <c r="C33" s="276">
        <v>1</v>
      </c>
      <c r="D33" s="65">
        <f>'150.05 ФА внеконтрактная'!L16</f>
        <v>0</v>
      </c>
      <c r="E33" s="65">
        <f>'150.05 ФА внеконтрактная'!L21</f>
        <v>0</v>
      </c>
      <c r="F33" s="66">
        <f>'150.05 ФА внеконтрактная'!L31</f>
        <v>0</v>
      </c>
      <c r="G33" s="64">
        <f t="shared" si="1"/>
        <v>0</v>
      </c>
      <c r="H33" s="294">
        <f>'150.05 ФА внеконтрактная'!L25</f>
        <v>0</v>
      </c>
      <c r="I33" s="64"/>
      <c r="J33" s="301">
        <f>IF(C33=1,IF(H33&gt;G33,H33-G33,0),0)</f>
        <v>0</v>
      </c>
      <c r="K33" s="298">
        <f>IF(C33=1,IF(H33&lt;G33,-H33+G33,0),0)</f>
        <v>0</v>
      </c>
    </row>
    <row r="34" spans="1:11" ht="24" customHeight="1" x14ac:dyDescent="0.25">
      <c r="A34" s="893" t="s">
        <v>751</v>
      </c>
      <c r="B34" s="894"/>
      <c r="C34" s="276">
        <v>1</v>
      </c>
      <c r="D34" s="65">
        <f>'150.05 ФА общие'!K17</f>
        <v>0</v>
      </c>
      <c r="E34" s="65">
        <f>'150.05 ФА общие'!K22</f>
        <v>0</v>
      </c>
      <c r="F34" s="66">
        <f>'150.05 ФА общие'!K32</f>
        <v>0</v>
      </c>
      <c r="G34" s="64">
        <f t="shared" si="1"/>
        <v>0</v>
      </c>
      <c r="H34" s="294">
        <f>'150.05 ФА общие'!K27</f>
        <v>0</v>
      </c>
      <c r="I34" s="64"/>
      <c r="J34" s="301">
        <f>IF(C34=1,IF(H34&gt;G34,H34-G34,0),0)</f>
        <v>0</v>
      </c>
      <c r="K34" s="298">
        <f>IF(C34=1,IF(H34&lt;G34,-H34+G34,0),0)</f>
        <v>0</v>
      </c>
    </row>
    <row r="35" spans="1:11" s="60" customFormat="1" ht="25.5" customHeight="1" x14ac:dyDescent="0.25">
      <c r="A35" s="41">
        <v>4</v>
      </c>
      <c r="B35" s="275" t="s">
        <v>122</v>
      </c>
      <c r="C35" s="230"/>
      <c r="D35" s="66">
        <f>SUM(D36:D38)</f>
        <v>0</v>
      </c>
      <c r="E35" s="66">
        <f>SUM(E36:E38)</f>
        <v>0</v>
      </c>
      <c r="F35" s="66">
        <f>SUM(F36:F38)</f>
        <v>0</v>
      </c>
      <c r="G35" s="64">
        <f>D35+E35+F35</f>
        <v>0</v>
      </c>
      <c r="H35" s="279">
        <f>SUM(H36:H38)</f>
        <v>0</v>
      </c>
      <c r="I35" s="64"/>
      <c r="J35" s="301">
        <f>SUM(J36:J38)</f>
        <v>0</v>
      </c>
      <c r="K35" s="298">
        <f>SUM(K36:K38)</f>
        <v>0</v>
      </c>
    </row>
    <row r="36" spans="1:11" ht="24" customHeight="1" x14ac:dyDescent="0.25">
      <c r="A36" s="893" t="s">
        <v>766</v>
      </c>
      <c r="B36" s="894"/>
      <c r="C36" s="276">
        <v>1</v>
      </c>
      <c r="D36" s="65">
        <f>'150.05ФА  контракт'!L17</f>
        <v>0</v>
      </c>
      <c r="E36" s="65">
        <f>'150.05ФА  контракт'!L22</f>
        <v>0</v>
      </c>
      <c r="F36" s="66">
        <f>'150.05ФА  контракт'!L32</f>
        <v>0</v>
      </c>
      <c r="G36" s="64">
        <f t="shared" si="1"/>
        <v>0</v>
      </c>
      <c r="H36" s="294">
        <f>'150.05ФА  контракт'!L27</f>
        <v>0</v>
      </c>
      <c r="I36" s="64"/>
      <c r="J36" s="301">
        <f>IF(C36=1,IF(H36&gt;G36,H36-G36,0),0)</f>
        <v>0</v>
      </c>
      <c r="K36" s="298">
        <f>IF(C36=1,IF(H36&lt;G36,-H36+G36,0),0)</f>
        <v>0</v>
      </c>
    </row>
    <row r="37" spans="1:11" ht="24" customHeight="1" x14ac:dyDescent="0.25">
      <c r="A37" s="893" t="s">
        <v>899</v>
      </c>
      <c r="B37" s="894"/>
      <c r="C37" s="276">
        <v>1</v>
      </c>
      <c r="D37" s="65">
        <f>'150.05 ФА внеконтрактная'!L17</f>
        <v>0</v>
      </c>
      <c r="E37" s="65">
        <f>'150.05 ФА внеконтрактная'!L22</f>
        <v>0</v>
      </c>
      <c r="F37" s="66">
        <f>'150.05 ФА внеконтрактная'!L32</f>
        <v>0</v>
      </c>
      <c r="G37" s="64">
        <f t="shared" si="1"/>
        <v>0</v>
      </c>
      <c r="H37" s="294">
        <f>'150.05 ФА внеконтрактная'!L26</f>
        <v>0</v>
      </c>
      <c r="I37" s="64"/>
      <c r="J37" s="301">
        <f>IF(C37=1,IF(H37&gt;G37,H37-G37,0),0)</f>
        <v>0</v>
      </c>
      <c r="K37" s="298">
        <f>IF(C37=1,IF(H37&lt;G37,-H37+G37,0),0)</f>
        <v>0</v>
      </c>
    </row>
    <row r="38" spans="1:11" ht="24" customHeight="1" thickBot="1" x14ac:dyDescent="0.3">
      <c r="A38" s="908" t="s">
        <v>751</v>
      </c>
      <c r="B38" s="909"/>
      <c r="C38" s="303">
        <v>1</v>
      </c>
      <c r="D38" s="304">
        <f>'150.05 ФА общие'!K18</f>
        <v>0</v>
      </c>
      <c r="E38" s="304">
        <f>'150.05 ФА общие'!K23</f>
        <v>0</v>
      </c>
      <c r="F38" s="305">
        <f>'150.05 ФА общие'!K33</f>
        <v>0</v>
      </c>
      <c r="G38" s="268">
        <f t="shared" si="1"/>
        <v>0</v>
      </c>
      <c r="H38" s="26">
        <f>'150.05 ФА общие'!K28</f>
        <v>0</v>
      </c>
      <c r="I38" s="268"/>
      <c r="J38" s="306">
        <f>IF(C38=1,IF(H38&gt;G38,H38-G38,0),0)</f>
        <v>0</v>
      </c>
      <c r="K38" s="307">
        <f>IF(C38=1,IF(H38&lt;G38,-H38+G38,0),0)</f>
        <v>0</v>
      </c>
    </row>
    <row r="39" spans="1:11" ht="25.5" customHeight="1" thickBot="1" x14ac:dyDescent="0.3">
      <c r="A39" s="198">
        <v>5</v>
      </c>
      <c r="B39" s="234" t="s">
        <v>313</v>
      </c>
      <c r="C39" s="234"/>
      <c r="D39" s="915"/>
      <c r="E39" s="915"/>
      <c r="F39" s="915"/>
      <c r="G39" s="915"/>
      <c r="H39" s="916"/>
      <c r="I39" s="313"/>
      <c r="J39" s="70">
        <f>J35+J31+J27+J14</f>
        <v>0</v>
      </c>
      <c r="K39" s="229">
        <f>K35+K31+K27+K14</f>
        <v>0</v>
      </c>
    </row>
    <row r="40" spans="1:11" ht="24" customHeight="1" x14ac:dyDescent="0.25">
      <c r="A40" s="893" t="s">
        <v>766</v>
      </c>
      <c r="B40" s="894"/>
      <c r="C40" s="317"/>
      <c r="D40" s="65">
        <f>'150.05ФА  контракт'!L21</f>
        <v>0</v>
      </c>
      <c r="E40" s="65">
        <f>'150.05ФА  контракт'!L26</f>
        <v>0</v>
      </c>
      <c r="F40" s="66">
        <f>'150.05ФА  контракт'!L36</f>
        <v>0</v>
      </c>
      <c r="G40" s="64">
        <f>D40+E40+F40</f>
        <v>0</v>
      </c>
      <c r="H40" s="294">
        <f>'150.05ФА  контракт'!L31</f>
        <v>0</v>
      </c>
      <c r="I40" s="64"/>
      <c r="J40" s="314">
        <f>J15+J28+J32+J36</f>
        <v>0</v>
      </c>
      <c r="K40" s="298">
        <f>K15+K28+K32+K36</f>
        <v>0</v>
      </c>
    </row>
    <row r="41" spans="1:11" ht="24" customHeight="1" x14ac:dyDescent="0.25">
      <c r="A41" s="893" t="s">
        <v>899</v>
      </c>
      <c r="B41" s="894"/>
      <c r="C41" s="317"/>
      <c r="D41" s="65">
        <f>'150.05 ФА внеконтрактная'!L21</f>
        <v>0</v>
      </c>
      <c r="E41" s="65">
        <f>'150.05 ФА внеконтрактная'!L26</f>
        <v>0</v>
      </c>
      <c r="F41" s="66">
        <f>'150.05 ФА внеконтрактная'!L36</f>
        <v>0</v>
      </c>
      <c r="G41" s="64">
        <f>D41+E41+F41</f>
        <v>0</v>
      </c>
      <c r="H41" s="294">
        <f>'150.05 ФА внеконтрактная'!L30</f>
        <v>0</v>
      </c>
      <c r="I41" s="64"/>
      <c r="J41" s="301">
        <f>J19+J29+J33+J37</f>
        <v>0</v>
      </c>
      <c r="K41" s="298">
        <f>K19+K29+K33+K37</f>
        <v>0</v>
      </c>
    </row>
    <row r="42" spans="1:11" ht="24" customHeight="1" x14ac:dyDescent="0.25">
      <c r="A42" s="764" t="s">
        <v>751</v>
      </c>
      <c r="B42" s="764"/>
      <c r="C42" s="317"/>
      <c r="D42" s="65">
        <f>'150.05 ФА общие'!K22</f>
        <v>0</v>
      </c>
      <c r="E42" s="65">
        <f>'150.05 ФА общие'!K27</f>
        <v>0</v>
      </c>
      <c r="F42" s="66">
        <f>'150.05 ФА общие'!K37</f>
        <v>0</v>
      </c>
      <c r="G42" s="58">
        <f>D42+E42+F42</f>
        <v>0</v>
      </c>
      <c r="H42" s="294">
        <f>'150.05 ФА общие'!K32</f>
        <v>0</v>
      </c>
      <c r="I42" s="58"/>
      <c r="J42" s="301">
        <f>J20+J30+J34+J38</f>
        <v>0</v>
      </c>
      <c r="K42" s="298">
        <f>K20+K30+K34+K38</f>
        <v>0</v>
      </c>
    </row>
    <row r="43" spans="1:11" ht="24" customHeight="1" x14ac:dyDescent="0.25">
      <c r="A43" s="897" t="s">
        <v>767</v>
      </c>
      <c r="B43" s="897"/>
      <c r="C43" s="317"/>
      <c r="D43" s="65"/>
      <c r="E43" s="65"/>
      <c r="F43" s="66"/>
      <c r="G43" s="58">
        <f>D43+E43+F43</f>
        <v>0</v>
      </c>
      <c r="H43" s="294"/>
      <c r="I43" s="315">
        <v>0.98</v>
      </c>
      <c r="J43" s="301">
        <f>J42*I43</f>
        <v>0</v>
      </c>
      <c r="K43" s="308">
        <f>K42*I43</f>
        <v>0</v>
      </c>
    </row>
    <row r="44" spans="1:11" ht="24" customHeight="1" thickBot="1" x14ac:dyDescent="0.3">
      <c r="A44" s="895" t="s">
        <v>768</v>
      </c>
      <c r="B44" s="896"/>
      <c r="C44" s="318"/>
      <c r="D44" s="288"/>
      <c r="E44" s="288"/>
      <c r="F44" s="289"/>
      <c r="G44" s="290">
        <f>D44+E44+F44</f>
        <v>0</v>
      </c>
      <c r="H44" s="295"/>
      <c r="I44" s="316">
        <v>0.02</v>
      </c>
      <c r="J44" s="302">
        <f>J43*I44</f>
        <v>0</v>
      </c>
      <c r="K44" s="309">
        <f>K42*I44</f>
        <v>0</v>
      </c>
    </row>
    <row r="47" spans="1:11" ht="32.25" customHeight="1" x14ac:dyDescent="0.25">
      <c r="A47" s="765" t="s">
        <v>206</v>
      </c>
      <c r="B47" s="765"/>
      <c r="C47" s="765"/>
      <c r="D47" s="776" t="s">
        <v>769</v>
      </c>
      <c r="E47" s="776"/>
      <c r="F47" s="776"/>
      <c r="G47" s="776"/>
      <c r="H47" s="776"/>
      <c r="I47" s="114"/>
      <c r="J47" s="6"/>
      <c r="K47" s="6"/>
    </row>
    <row r="48" spans="1:11" ht="27.75" customHeight="1" x14ac:dyDescent="0.25">
      <c r="A48" s="228"/>
      <c r="B48" s="228"/>
      <c r="C48" s="228"/>
      <c r="D48" s="776" t="s">
        <v>770</v>
      </c>
      <c r="E48" s="776"/>
      <c r="F48" s="776"/>
      <c r="G48" s="776"/>
      <c r="H48" s="776"/>
      <c r="I48" s="114"/>
      <c r="J48" s="6"/>
      <c r="K48" s="6"/>
    </row>
    <row r="49" spans="1:11" x14ac:dyDescent="0.25">
      <c r="A49" s="228"/>
      <c r="B49" s="228"/>
      <c r="C49" s="228"/>
      <c r="D49" s="114"/>
      <c r="E49" s="114"/>
      <c r="F49" s="114"/>
      <c r="G49" s="114"/>
      <c r="H49" s="114"/>
      <c r="I49" s="114"/>
      <c r="J49" s="6"/>
      <c r="K49" s="6"/>
    </row>
    <row r="50" spans="1:11" x14ac:dyDescent="0.25">
      <c r="D50" s="917" t="s">
        <v>69</v>
      </c>
      <c r="E50" s="917"/>
      <c r="F50" s="917"/>
      <c r="G50" s="917"/>
      <c r="H50" s="917"/>
      <c r="I50" s="917"/>
      <c r="J50" s="917"/>
      <c r="K50" s="6"/>
    </row>
    <row r="51" spans="1:11" ht="26.1" customHeight="1" x14ac:dyDescent="0.25">
      <c r="D51" s="914"/>
      <c r="E51" s="914"/>
      <c r="F51" s="914"/>
      <c r="G51" s="914"/>
      <c r="H51" s="914"/>
      <c r="I51" s="914"/>
      <c r="J51" s="914"/>
      <c r="K51" s="914"/>
    </row>
  </sheetData>
  <autoFilter ref="A14:K44"/>
  <mergeCells count="42">
    <mergeCell ref="A34:B34"/>
    <mergeCell ref="D4:G4"/>
    <mergeCell ref="D51:K51"/>
    <mergeCell ref="D39:H39"/>
    <mergeCell ref="A47:C47"/>
    <mergeCell ref="D47:H47"/>
    <mergeCell ref="D50:J50"/>
    <mergeCell ref="A15:B15"/>
    <mergeCell ref="A19:B19"/>
    <mergeCell ref="A21:B21"/>
    <mergeCell ref="A28:B28"/>
    <mergeCell ref="A29:B29"/>
    <mergeCell ref="A30:B30"/>
    <mergeCell ref="A32:B32"/>
    <mergeCell ref="A33:B33"/>
    <mergeCell ref="A23:B23"/>
    <mergeCell ref="A12:B12"/>
    <mergeCell ref="C11:C12"/>
    <mergeCell ref="D11:D12"/>
    <mergeCell ref="A17:B17"/>
    <mergeCell ref="A18:B18"/>
    <mergeCell ref="A20:B20"/>
    <mergeCell ref="K11:K12"/>
    <mergeCell ref="A40:B40"/>
    <mergeCell ref="E11:E12"/>
    <mergeCell ref="F11:F12"/>
    <mergeCell ref="G11:G12"/>
    <mergeCell ref="H11:H12"/>
    <mergeCell ref="J11:J12"/>
    <mergeCell ref="A16:B16"/>
    <mergeCell ref="A36:B36"/>
    <mergeCell ref="A37:B37"/>
    <mergeCell ref="A22:B22"/>
    <mergeCell ref="A24:B24"/>
    <mergeCell ref="A25:B25"/>
    <mergeCell ref="A26:B26"/>
    <mergeCell ref="A38:B38"/>
    <mergeCell ref="A41:B41"/>
    <mergeCell ref="A44:B44"/>
    <mergeCell ref="D48:H48"/>
    <mergeCell ref="A42:B42"/>
    <mergeCell ref="A43:B43"/>
  </mergeCells>
  <phoneticPr fontId="2" type="noConversion"/>
  <pageMargins left="0.75" right="0.75" top="1" bottom="1" header="0.5" footer="0.5"/>
  <pageSetup paperSize="9" orientation="landscape" verticalDpi="0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31"/>
  <sheetViews>
    <sheetView workbookViewId="0">
      <selection activeCell="H11" sqref="H11"/>
    </sheetView>
  </sheetViews>
  <sheetFormatPr defaultColWidth="8.7109375" defaultRowHeight="15" outlineLevelRow="1" x14ac:dyDescent="0.25"/>
  <cols>
    <col min="1" max="1" width="8.7109375" style="24"/>
    <col min="2" max="2" width="13.85546875" style="24" customWidth="1"/>
    <col min="3" max="3" width="18.140625" style="24" customWidth="1"/>
    <col min="4" max="4" width="13" style="24" customWidth="1"/>
    <col min="5" max="5" width="30.85546875" style="24" customWidth="1"/>
    <col min="6" max="6" width="24" style="24" customWidth="1"/>
    <col min="7" max="7" width="19.28515625" style="24" customWidth="1"/>
    <col min="8" max="8" width="20.28515625" style="24" customWidth="1"/>
    <col min="9" max="9" width="20.28515625" style="47" customWidth="1"/>
    <col min="10" max="16384" width="8.7109375" style="24"/>
  </cols>
  <sheetData>
    <row r="2" spans="1:9" x14ac:dyDescent="0.25">
      <c r="I2" s="25" t="s">
        <v>315</v>
      </c>
    </row>
    <row r="3" spans="1:9" ht="50.25" customHeight="1" x14ac:dyDescent="0.25">
      <c r="B3" s="918" t="s">
        <v>688</v>
      </c>
      <c r="C3" s="918"/>
      <c r="D3" s="918"/>
      <c r="E3" s="918"/>
      <c r="F3" s="918"/>
      <c r="G3" s="918"/>
      <c r="H3" s="918"/>
    </row>
    <row r="4" spans="1:9" outlineLevel="1" x14ac:dyDescent="0.25">
      <c r="A4" s="26"/>
      <c r="B4" s="26"/>
      <c r="C4" s="26"/>
      <c r="D4" s="26"/>
      <c r="E4" s="26"/>
      <c r="F4" s="26"/>
      <c r="G4" s="26"/>
      <c r="H4" s="26"/>
      <c r="I4" s="48"/>
    </row>
    <row r="5" spans="1:9" outlineLevel="1" x14ac:dyDescent="0.25">
      <c r="A5" s="26"/>
      <c r="B5" s="767" t="s">
        <v>98</v>
      </c>
      <c r="C5" s="767"/>
      <c r="D5" s="767"/>
      <c r="E5" s="767"/>
      <c r="F5" s="767"/>
      <c r="G5" s="767"/>
      <c r="H5" s="27"/>
      <c r="I5" s="27"/>
    </row>
    <row r="6" spans="1:9" ht="15.75" outlineLevel="1" thickBot="1" x14ac:dyDescent="0.3">
      <c r="A6" s="28"/>
      <c r="B6" s="26"/>
      <c r="C6" s="26"/>
      <c r="D6" s="26"/>
      <c r="E6" s="26"/>
      <c r="F6" s="26"/>
      <c r="G6" s="26"/>
      <c r="H6" s="26"/>
      <c r="I6" s="48"/>
    </row>
    <row r="7" spans="1:9" ht="15.75" outlineLevel="1" thickBot="1" x14ac:dyDescent="0.3">
      <c r="A7" s="28">
        <v>1</v>
      </c>
      <c r="B7" s="26" t="s">
        <v>99</v>
      </c>
      <c r="C7" s="768">
        <f>'150.00'!C8:F8</f>
        <v>222222222222</v>
      </c>
      <c r="D7" s="769"/>
      <c r="E7" s="770"/>
      <c r="F7" s="26"/>
      <c r="G7" s="26"/>
      <c r="H7" s="26"/>
      <c r="I7" s="48"/>
    </row>
    <row r="8" spans="1:9" ht="15.75" thickBot="1" x14ac:dyDescent="0.3">
      <c r="A8" s="28">
        <v>2</v>
      </c>
      <c r="B8" s="26" t="s">
        <v>100</v>
      </c>
      <c r="C8" s="26"/>
      <c r="D8" s="26"/>
      <c r="E8" s="26"/>
      <c r="F8" s="26"/>
      <c r="G8" s="26"/>
      <c r="H8" s="26"/>
      <c r="I8" s="70">
        <f>'150.00'!K10</f>
        <v>2021</v>
      </c>
    </row>
    <row r="9" spans="1:9" ht="15.75" thickBot="1" x14ac:dyDescent="0.3">
      <c r="A9" s="28"/>
      <c r="B9" s="26"/>
      <c r="C9" s="26"/>
      <c r="D9" s="26"/>
      <c r="E9" s="26"/>
      <c r="F9" s="26"/>
      <c r="G9" s="26"/>
      <c r="H9" s="25" t="s">
        <v>418</v>
      </c>
      <c r="I9" s="25" t="s">
        <v>315</v>
      </c>
    </row>
    <row r="10" spans="1:9" ht="40.15" customHeight="1" x14ac:dyDescent="0.25">
      <c r="A10" s="334" t="s">
        <v>152</v>
      </c>
      <c r="B10" s="919" t="s">
        <v>850</v>
      </c>
      <c r="C10" s="919"/>
      <c r="D10" s="919"/>
      <c r="E10" s="919"/>
      <c r="F10" s="919"/>
      <c r="G10" s="919"/>
      <c r="H10" s="331" t="s">
        <v>854</v>
      </c>
      <c r="I10" s="332" t="s">
        <v>855</v>
      </c>
    </row>
    <row r="11" spans="1:9" ht="29.25" customHeight="1" x14ac:dyDescent="0.25">
      <c r="A11" s="333">
        <v>1</v>
      </c>
      <c r="B11" s="920" t="s">
        <v>851</v>
      </c>
      <c r="C11" s="920"/>
      <c r="D11" s="920" t="s">
        <v>852</v>
      </c>
      <c r="E11" s="920"/>
      <c r="F11" s="920" t="s">
        <v>853</v>
      </c>
      <c r="G11" s="920"/>
      <c r="H11" s="261"/>
      <c r="I11" s="330"/>
    </row>
    <row r="12" spans="1:9" ht="29.25" customHeight="1" x14ac:dyDescent="0.25">
      <c r="A12" s="34"/>
      <c r="B12" s="923"/>
      <c r="C12" s="923"/>
      <c r="D12" s="923"/>
      <c r="E12" s="923"/>
      <c r="F12" s="924">
        <f>B12+D12</f>
        <v>0</v>
      </c>
      <c r="G12" s="924"/>
      <c r="H12" s="261"/>
      <c r="I12" s="330"/>
    </row>
    <row r="13" spans="1:9" ht="29.25" customHeight="1" x14ac:dyDescent="0.25">
      <c r="A13" s="333">
        <v>2</v>
      </c>
      <c r="B13" s="920" t="s">
        <v>856</v>
      </c>
      <c r="C13" s="920"/>
      <c r="D13" s="920"/>
      <c r="E13" s="920"/>
      <c r="F13" s="920"/>
      <c r="G13" s="920"/>
      <c r="H13" s="261"/>
      <c r="I13" s="330"/>
    </row>
    <row r="14" spans="1:9" ht="25.5" customHeight="1" x14ac:dyDescent="0.25">
      <c r="A14" s="34"/>
      <c r="B14" s="328" t="s">
        <v>422</v>
      </c>
      <c r="C14" s="328" t="s">
        <v>99</v>
      </c>
      <c r="D14" s="925" t="s">
        <v>721</v>
      </c>
      <c r="E14" s="925"/>
      <c r="F14" s="329" t="s">
        <v>857</v>
      </c>
      <c r="G14" s="329" t="s">
        <v>858</v>
      </c>
      <c r="H14" s="261"/>
      <c r="I14" s="330"/>
    </row>
    <row r="15" spans="1:9" ht="18.75" customHeight="1" x14ac:dyDescent="0.25">
      <c r="A15" s="34"/>
      <c r="B15" s="335"/>
      <c r="C15" s="335"/>
      <c r="D15" s="921"/>
      <c r="E15" s="922"/>
      <c r="F15" s="336"/>
      <c r="G15" s="336"/>
      <c r="H15" s="261"/>
      <c r="I15" s="330"/>
    </row>
    <row r="16" spans="1:9" ht="18.75" customHeight="1" x14ac:dyDescent="0.25">
      <c r="A16" s="34"/>
      <c r="B16" s="335"/>
      <c r="C16" s="335"/>
      <c r="D16" s="921"/>
      <c r="E16" s="922"/>
      <c r="F16" s="336"/>
      <c r="G16" s="336"/>
      <c r="H16" s="261"/>
      <c r="I16" s="330"/>
    </row>
    <row r="17" spans="1:9" ht="18.75" customHeight="1" x14ac:dyDescent="0.25">
      <c r="A17" s="34"/>
      <c r="B17" s="335"/>
      <c r="C17" s="335"/>
      <c r="D17" s="921"/>
      <c r="E17" s="922"/>
      <c r="F17" s="336"/>
      <c r="G17" s="336"/>
      <c r="H17" s="261"/>
      <c r="I17" s="330"/>
    </row>
    <row r="18" spans="1:9" ht="18.75" hidden="1" customHeight="1" outlineLevel="1" x14ac:dyDescent="0.25">
      <c r="A18" s="34"/>
      <c r="B18" s="335"/>
      <c r="C18" s="335"/>
      <c r="D18" s="921"/>
      <c r="E18" s="922"/>
      <c r="F18" s="336"/>
      <c r="G18" s="336"/>
      <c r="H18" s="261"/>
      <c r="I18" s="330"/>
    </row>
    <row r="19" spans="1:9" ht="18.75" hidden="1" customHeight="1" outlineLevel="1" x14ac:dyDescent="0.25">
      <c r="A19" s="34"/>
      <c r="B19" s="335"/>
      <c r="C19" s="335"/>
      <c r="D19" s="921"/>
      <c r="E19" s="922"/>
      <c r="F19" s="336"/>
      <c r="G19" s="336"/>
      <c r="H19" s="261"/>
      <c r="I19" s="330"/>
    </row>
    <row r="20" spans="1:9" ht="18.75" hidden="1" customHeight="1" outlineLevel="1" x14ac:dyDescent="0.25">
      <c r="A20" s="34"/>
      <c r="B20" s="335"/>
      <c r="C20" s="335"/>
      <c r="D20" s="921"/>
      <c r="E20" s="922"/>
      <c r="F20" s="336"/>
      <c r="G20" s="336"/>
      <c r="H20" s="261"/>
      <c r="I20" s="330"/>
    </row>
    <row r="21" spans="1:9" ht="18.75" hidden="1" customHeight="1" outlineLevel="1" x14ac:dyDescent="0.25">
      <c r="A21" s="34"/>
      <c r="B21" s="335"/>
      <c r="C21" s="335"/>
      <c r="D21" s="921"/>
      <c r="E21" s="922"/>
      <c r="F21" s="336"/>
      <c r="G21" s="336"/>
      <c r="H21" s="261"/>
      <c r="I21" s="330"/>
    </row>
    <row r="22" spans="1:9" ht="18.75" hidden="1" customHeight="1" outlineLevel="1" x14ac:dyDescent="0.25">
      <c r="A22" s="34"/>
      <c r="B22" s="335"/>
      <c r="C22" s="335"/>
      <c r="D22" s="921"/>
      <c r="E22" s="922"/>
      <c r="F22" s="336"/>
      <c r="G22" s="336"/>
      <c r="H22" s="261"/>
      <c r="I22" s="330"/>
    </row>
    <row r="23" spans="1:9" ht="18.75" hidden="1" customHeight="1" outlineLevel="1" x14ac:dyDescent="0.25">
      <c r="A23" s="34"/>
      <c r="B23" s="335"/>
      <c r="C23" s="335"/>
      <c r="D23" s="921"/>
      <c r="E23" s="922"/>
      <c r="F23" s="336"/>
      <c r="G23" s="336"/>
      <c r="H23" s="261"/>
      <c r="I23" s="330"/>
    </row>
    <row r="24" spans="1:9" ht="18.75" hidden="1" customHeight="1" outlineLevel="1" x14ac:dyDescent="0.25">
      <c r="A24" s="34"/>
      <c r="B24" s="335"/>
      <c r="C24" s="335"/>
      <c r="D24" s="921"/>
      <c r="E24" s="922"/>
      <c r="F24" s="336"/>
      <c r="G24" s="336"/>
      <c r="H24" s="261"/>
      <c r="I24" s="330"/>
    </row>
    <row r="25" spans="1:9" ht="18.75" hidden="1" customHeight="1" outlineLevel="1" x14ac:dyDescent="0.25">
      <c r="A25" s="34"/>
      <c r="B25" s="335"/>
      <c r="C25" s="335"/>
      <c r="D25" s="921"/>
      <c r="E25" s="922"/>
      <c r="F25" s="336"/>
      <c r="G25" s="336"/>
      <c r="H25" s="261"/>
      <c r="I25" s="330"/>
    </row>
    <row r="26" spans="1:9" ht="18.75" hidden="1" customHeight="1" outlineLevel="1" x14ac:dyDescent="0.25">
      <c r="A26" s="34"/>
      <c r="B26" s="335"/>
      <c r="C26" s="335"/>
      <c r="D26" s="921"/>
      <c r="E26" s="922"/>
      <c r="F26" s="336"/>
      <c r="G26" s="336"/>
      <c r="H26" s="261"/>
      <c r="I26" s="330"/>
    </row>
    <row r="27" spans="1:9" ht="25.5" customHeight="1" collapsed="1" thickBot="1" x14ac:dyDescent="0.3">
      <c r="A27" s="44">
        <v>9</v>
      </c>
      <c r="B27" s="853" t="s">
        <v>784</v>
      </c>
      <c r="C27" s="853"/>
      <c r="D27" s="853"/>
      <c r="E27" s="853"/>
      <c r="F27" s="853"/>
      <c r="G27" s="339">
        <f>SUM(G15:G26)</f>
        <v>0</v>
      </c>
      <c r="H27" s="337">
        <f>IF(G27&lt;F12,0,G27-F12)</f>
        <v>0</v>
      </c>
      <c r="I27" s="338">
        <f>H27</f>
        <v>0</v>
      </c>
    </row>
    <row r="30" spans="1:9" ht="15" customHeight="1" x14ac:dyDescent="0.25">
      <c r="A30" s="767" t="s">
        <v>206</v>
      </c>
      <c r="B30" s="767"/>
      <c r="C30" s="776" t="s">
        <v>859</v>
      </c>
      <c r="D30" s="776"/>
      <c r="E30" s="776"/>
      <c r="F30" s="776"/>
      <c r="G30" s="776"/>
      <c r="H30" s="776"/>
    </row>
    <row r="31" spans="1:9" ht="15" customHeight="1" x14ac:dyDescent="0.25">
      <c r="C31" s="776" t="s">
        <v>860</v>
      </c>
      <c r="D31" s="776"/>
      <c r="E31" s="776"/>
      <c r="F31" s="776"/>
      <c r="G31" s="776"/>
      <c r="H31" s="776"/>
    </row>
  </sheetData>
  <mergeCells count="28">
    <mergeCell ref="A30:B30"/>
    <mergeCell ref="C30:H30"/>
    <mergeCell ref="C31:H31"/>
    <mergeCell ref="D22:E22"/>
    <mergeCell ref="D23:E23"/>
    <mergeCell ref="D24:E24"/>
    <mergeCell ref="D25:E25"/>
    <mergeCell ref="D26:E26"/>
    <mergeCell ref="B27:F27"/>
    <mergeCell ref="D21:E21"/>
    <mergeCell ref="B12:C12"/>
    <mergeCell ref="D12:E12"/>
    <mergeCell ref="F12:G12"/>
    <mergeCell ref="B13:G13"/>
    <mergeCell ref="D14:E14"/>
    <mergeCell ref="D15:E15"/>
    <mergeCell ref="D16:E16"/>
    <mergeCell ref="D17:E17"/>
    <mergeCell ref="D18:E18"/>
    <mergeCell ref="D19:E19"/>
    <mergeCell ref="D20:E20"/>
    <mergeCell ref="B3:H3"/>
    <mergeCell ref="B5:G5"/>
    <mergeCell ref="C7:E7"/>
    <mergeCell ref="B10:G10"/>
    <mergeCell ref="B11:C11"/>
    <mergeCell ref="D11:E11"/>
    <mergeCell ref="F11:G11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31"/>
  <sheetViews>
    <sheetView workbookViewId="0">
      <selection activeCell="B4" sqref="B4"/>
    </sheetView>
  </sheetViews>
  <sheetFormatPr defaultColWidth="8.7109375" defaultRowHeight="15" outlineLevelRow="1" x14ac:dyDescent="0.25"/>
  <cols>
    <col min="1" max="1" width="8.7109375" style="24"/>
    <col min="2" max="2" width="13.85546875" style="24" customWidth="1"/>
    <col min="3" max="3" width="18.140625" style="24" customWidth="1"/>
    <col min="4" max="4" width="13" style="24" customWidth="1"/>
    <col min="5" max="5" width="30.85546875" style="24" customWidth="1"/>
    <col min="6" max="6" width="24" style="24" customWidth="1"/>
    <col min="7" max="7" width="19.28515625" style="24" customWidth="1"/>
    <col min="8" max="8" width="20.28515625" style="24" customWidth="1"/>
    <col min="9" max="9" width="20.28515625" style="47" customWidth="1"/>
    <col min="10" max="16384" width="8.7109375" style="24"/>
  </cols>
  <sheetData>
    <row r="2" spans="1:9" x14ac:dyDescent="0.25">
      <c r="I2" s="25" t="s">
        <v>315</v>
      </c>
    </row>
    <row r="3" spans="1:9" ht="50.25" customHeight="1" x14ac:dyDescent="0.25">
      <c r="B3" s="918" t="s">
        <v>1029</v>
      </c>
      <c r="C3" s="918"/>
      <c r="D3" s="918"/>
      <c r="E3" s="918"/>
      <c r="F3" s="918"/>
      <c r="G3" s="918"/>
      <c r="H3" s="918"/>
    </row>
    <row r="4" spans="1:9" outlineLevel="1" x14ac:dyDescent="0.25">
      <c r="A4" s="26"/>
      <c r="B4" s="26"/>
      <c r="C4" s="26"/>
      <c r="D4" s="26"/>
      <c r="E4" s="26"/>
      <c r="F4" s="26"/>
      <c r="G4" s="26"/>
      <c r="H4" s="26"/>
      <c r="I4" s="48"/>
    </row>
    <row r="5" spans="1:9" outlineLevel="1" x14ac:dyDescent="0.25">
      <c r="A5" s="26"/>
      <c r="B5" s="767" t="s">
        <v>98</v>
      </c>
      <c r="C5" s="767"/>
      <c r="D5" s="767"/>
      <c r="E5" s="767"/>
      <c r="F5" s="767"/>
      <c r="G5" s="767"/>
      <c r="H5" s="27"/>
      <c r="I5" s="27"/>
    </row>
    <row r="6" spans="1:9" ht="15.75" outlineLevel="1" thickBot="1" x14ac:dyDescent="0.3">
      <c r="A6" s="28"/>
      <c r="B6" s="26"/>
      <c r="C6" s="26"/>
      <c r="D6" s="26"/>
      <c r="E6" s="26"/>
      <c r="F6" s="26"/>
      <c r="G6" s="26"/>
      <c r="H6" s="26"/>
      <c r="I6" s="48"/>
    </row>
    <row r="7" spans="1:9" ht="15.75" outlineLevel="1" thickBot="1" x14ac:dyDescent="0.3">
      <c r="A7" s="28">
        <v>1</v>
      </c>
      <c r="B7" s="26" t="s">
        <v>99</v>
      </c>
      <c r="C7" s="768">
        <f>'150.00'!C8:F8</f>
        <v>222222222222</v>
      </c>
      <c r="D7" s="769"/>
      <c r="E7" s="770"/>
      <c r="F7" s="26"/>
      <c r="G7" s="26"/>
      <c r="H7" s="26"/>
      <c r="I7" s="48"/>
    </row>
    <row r="8" spans="1:9" ht="15.75" thickBot="1" x14ac:dyDescent="0.3">
      <c r="A8" s="28">
        <v>2</v>
      </c>
      <c r="B8" s="26" t="s">
        <v>100</v>
      </c>
      <c r="C8" s="26"/>
      <c r="D8" s="26"/>
      <c r="E8" s="26"/>
      <c r="F8" s="26"/>
      <c r="G8" s="26"/>
      <c r="H8" s="26"/>
      <c r="I8" s="70">
        <f>'150.00'!K10</f>
        <v>2021</v>
      </c>
    </row>
    <row r="9" spans="1:9" ht="15.75" thickBot="1" x14ac:dyDescent="0.3">
      <c r="A9" s="28"/>
      <c r="B9" s="26"/>
      <c r="C9" s="26"/>
      <c r="D9" s="26"/>
      <c r="E9" s="26"/>
      <c r="F9" s="26"/>
      <c r="G9" s="26"/>
      <c r="H9" s="25" t="s">
        <v>418</v>
      </c>
      <c r="I9" s="25" t="s">
        <v>315</v>
      </c>
    </row>
    <row r="10" spans="1:9" ht="34.5" customHeight="1" x14ac:dyDescent="0.25">
      <c r="A10" s="334" t="s">
        <v>152</v>
      </c>
      <c r="B10" s="919" t="s">
        <v>775</v>
      </c>
      <c r="C10" s="919"/>
      <c r="D10" s="919"/>
      <c r="E10" s="919"/>
      <c r="F10" s="919"/>
      <c r="G10" s="919"/>
      <c r="H10" s="331" t="s">
        <v>779</v>
      </c>
      <c r="I10" s="332" t="s">
        <v>780</v>
      </c>
    </row>
    <row r="11" spans="1:9" ht="29.25" customHeight="1" x14ac:dyDescent="0.25">
      <c r="A11" s="333">
        <v>1</v>
      </c>
      <c r="B11" s="920" t="s">
        <v>778</v>
      </c>
      <c r="C11" s="920"/>
      <c r="D11" s="920" t="s">
        <v>776</v>
      </c>
      <c r="E11" s="920"/>
      <c r="F11" s="920" t="s">
        <v>777</v>
      </c>
      <c r="G11" s="920"/>
      <c r="H11" s="261"/>
      <c r="I11" s="330"/>
    </row>
    <row r="12" spans="1:9" ht="29.25" customHeight="1" x14ac:dyDescent="0.25">
      <c r="A12" s="34"/>
      <c r="B12" s="923"/>
      <c r="C12" s="923"/>
      <c r="D12" s="923"/>
      <c r="E12" s="923"/>
      <c r="F12" s="924">
        <f>B12+D12</f>
        <v>0</v>
      </c>
      <c r="G12" s="924"/>
      <c r="H12" s="261"/>
      <c r="I12" s="330"/>
    </row>
    <row r="13" spans="1:9" ht="29.25" customHeight="1" x14ac:dyDescent="0.25">
      <c r="A13" s="333">
        <v>2</v>
      </c>
      <c r="B13" s="920" t="s">
        <v>781</v>
      </c>
      <c r="C13" s="920"/>
      <c r="D13" s="920"/>
      <c r="E13" s="920"/>
      <c r="F13" s="920"/>
      <c r="G13" s="920"/>
      <c r="H13" s="261"/>
      <c r="I13" s="330"/>
    </row>
    <row r="14" spans="1:9" ht="25.5" customHeight="1" x14ac:dyDescent="0.25">
      <c r="A14" s="34"/>
      <c r="B14" s="328" t="s">
        <v>422</v>
      </c>
      <c r="C14" s="328" t="s">
        <v>99</v>
      </c>
      <c r="D14" s="925" t="s">
        <v>721</v>
      </c>
      <c r="E14" s="925"/>
      <c r="F14" s="329" t="s">
        <v>782</v>
      </c>
      <c r="G14" s="329" t="s">
        <v>783</v>
      </c>
      <c r="H14" s="261"/>
      <c r="I14" s="330"/>
    </row>
    <row r="15" spans="1:9" ht="18.75" customHeight="1" x14ac:dyDescent="0.25">
      <c r="A15" s="34"/>
      <c r="B15" s="335"/>
      <c r="C15" s="335"/>
      <c r="D15" s="921"/>
      <c r="E15" s="922"/>
      <c r="F15" s="336"/>
      <c r="G15" s="336"/>
      <c r="H15" s="261"/>
      <c r="I15" s="330"/>
    </row>
    <row r="16" spans="1:9" ht="18.75" customHeight="1" x14ac:dyDescent="0.25">
      <c r="A16" s="34"/>
      <c r="B16" s="335"/>
      <c r="C16" s="335"/>
      <c r="D16" s="921"/>
      <c r="E16" s="922"/>
      <c r="F16" s="336"/>
      <c r="G16" s="336"/>
      <c r="H16" s="261"/>
      <c r="I16" s="330"/>
    </row>
    <row r="17" spans="1:9" ht="18.75" customHeight="1" x14ac:dyDescent="0.25">
      <c r="A17" s="34"/>
      <c r="B17" s="335"/>
      <c r="C17" s="335"/>
      <c r="D17" s="921"/>
      <c r="E17" s="922"/>
      <c r="F17" s="336"/>
      <c r="G17" s="336"/>
      <c r="H17" s="261"/>
      <c r="I17" s="330"/>
    </row>
    <row r="18" spans="1:9" ht="18.75" customHeight="1" x14ac:dyDescent="0.25">
      <c r="A18" s="34"/>
      <c r="B18" s="335"/>
      <c r="C18" s="335"/>
      <c r="D18" s="921"/>
      <c r="E18" s="922"/>
      <c r="F18" s="336"/>
      <c r="G18" s="336"/>
      <c r="H18" s="261"/>
      <c r="I18" s="330"/>
    </row>
    <row r="19" spans="1:9" ht="18.75" customHeight="1" x14ac:dyDescent="0.25">
      <c r="A19" s="34"/>
      <c r="B19" s="335"/>
      <c r="C19" s="335"/>
      <c r="D19" s="921"/>
      <c r="E19" s="922"/>
      <c r="F19" s="336"/>
      <c r="G19" s="336"/>
      <c r="H19" s="261"/>
      <c r="I19" s="330"/>
    </row>
    <row r="20" spans="1:9" ht="18.75" customHeight="1" x14ac:dyDescent="0.25">
      <c r="A20" s="34"/>
      <c r="B20" s="335"/>
      <c r="C20" s="335"/>
      <c r="D20" s="921"/>
      <c r="E20" s="922"/>
      <c r="F20" s="336"/>
      <c r="G20" s="336"/>
      <c r="H20" s="261"/>
      <c r="I20" s="330"/>
    </row>
    <row r="21" spans="1:9" ht="18.75" customHeight="1" x14ac:dyDescent="0.25">
      <c r="A21" s="34"/>
      <c r="B21" s="335"/>
      <c r="C21" s="335"/>
      <c r="D21" s="921"/>
      <c r="E21" s="922"/>
      <c r="F21" s="336"/>
      <c r="G21" s="336"/>
      <c r="H21" s="261"/>
      <c r="I21" s="330"/>
    </row>
    <row r="22" spans="1:9" ht="18.75" customHeight="1" x14ac:dyDescent="0.25">
      <c r="A22" s="34"/>
      <c r="B22" s="335"/>
      <c r="C22" s="335"/>
      <c r="D22" s="921"/>
      <c r="E22" s="922"/>
      <c r="F22" s="336"/>
      <c r="G22" s="336"/>
      <c r="H22" s="261"/>
      <c r="I22" s="330"/>
    </row>
    <row r="23" spans="1:9" ht="18.75" customHeight="1" x14ac:dyDescent="0.25">
      <c r="A23" s="34"/>
      <c r="B23" s="335"/>
      <c r="C23" s="335"/>
      <c r="D23" s="921"/>
      <c r="E23" s="922"/>
      <c r="F23" s="336"/>
      <c r="G23" s="336"/>
      <c r="H23" s="261"/>
      <c r="I23" s="330"/>
    </row>
    <row r="24" spans="1:9" ht="18.75" customHeight="1" x14ac:dyDescent="0.25">
      <c r="A24" s="34"/>
      <c r="B24" s="335"/>
      <c r="C24" s="335"/>
      <c r="D24" s="921"/>
      <c r="E24" s="922"/>
      <c r="F24" s="336"/>
      <c r="G24" s="336"/>
      <c r="H24" s="261"/>
      <c r="I24" s="330"/>
    </row>
    <row r="25" spans="1:9" ht="18.75" customHeight="1" x14ac:dyDescent="0.25">
      <c r="A25" s="34"/>
      <c r="B25" s="335"/>
      <c r="C25" s="335"/>
      <c r="D25" s="921"/>
      <c r="E25" s="922"/>
      <c r="F25" s="336"/>
      <c r="G25" s="336"/>
      <c r="H25" s="261"/>
      <c r="I25" s="330"/>
    </row>
    <row r="26" spans="1:9" ht="18.75" customHeight="1" x14ac:dyDescent="0.25">
      <c r="A26" s="34"/>
      <c r="B26" s="335"/>
      <c r="C26" s="335"/>
      <c r="D26" s="921"/>
      <c r="E26" s="922"/>
      <c r="F26" s="336"/>
      <c r="G26" s="336"/>
      <c r="H26" s="261"/>
      <c r="I26" s="330"/>
    </row>
    <row r="27" spans="1:9" ht="25.5" customHeight="1" thickBot="1" x14ac:dyDescent="0.3">
      <c r="A27" s="44">
        <v>9</v>
      </c>
      <c r="B27" s="853" t="s">
        <v>784</v>
      </c>
      <c r="C27" s="853"/>
      <c r="D27" s="853"/>
      <c r="E27" s="853"/>
      <c r="F27" s="853"/>
      <c r="G27" s="339">
        <f>SUM(G15:G26)</f>
        <v>0</v>
      </c>
      <c r="H27" s="337">
        <f>IF(G27&lt;F12,F12-G27,0)</f>
        <v>0</v>
      </c>
      <c r="I27" s="338">
        <f>H27</f>
        <v>0</v>
      </c>
    </row>
    <row r="30" spans="1:9" ht="15" customHeight="1" x14ac:dyDescent="0.25">
      <c r="A30" s="767" t="s">
        <v>206</v>
      </c>
      <c r="B30" s="767"/>
      <c r="C30" s="776" t="s">
        <v>785</v>
      </c>
      <c r="D30" s="776"/>
      <c r="E30" s="776"/>
      <c r="F30" s="776"/>
      <c r="G30" s="776"/>
      <c r="H30" s="776"/>
    </row>
    <row r="31" spans="1:9" ht="15" customHeight="1" x14ac:dyDescent="0.25">
      <c r="C31" s="776" t="s">
        <v>786</v>
      </c>
      <c r="D31" s="776"/>
      <c r="E31" s="776"/>
      <c r="F31" s="776"/>
      <c r="G31" s="776"/>
      <c r="H31" s="776"/>
    </row>
  </sheetData>
  <mergeCells count="28">
    <mergeCell ref="B3:H3"/>
    <mergeCell ref="B11:C11"/>
    <mergeCell ref="D22:E22"/>
    <mergeCell ref="D23:E23"/>
    <mergeCell ref="D24:E24"/>
    <mergeCell ref="B5:G5"/>
    <mergeCell ref="C7:E7"/>
    <mergeCell ref="B10:G10"/>
    <mergeCell ref="D11:E11"/>
    <mergeCell ref="F11:G11"/>
    <mergeCell ref="B12:C12"/>
    <mergeCell ref="B13:G13"/>
    <mergeCell ref="D14:E14"/>
    <mergeCell ref="D15:E15"/>
    <mergeCell ref="D16:E16"/>
    <mergeCell ref="D17:E17"/>
    <mergeCell ref="D12:E12"/>
    <mergeCell ref="F12:G12"/>
    <mergeCell ref="A30:B30"/>
    <mergeCell ref="C30:H30"/>
    <mergeCell ref="C31:H31"/>
    <mergeCell ref="D25:E25"/>
    <mergeCell ref="D26:E26"/>
    <mergeCell ref="B27:F27"/>
    <mergeCell ref="D18:E18"/>
    <mergeCell ref="D19:E19"/>
    <mergeCell ref="D20:E20"/>
    <mergeCell ref="D21:E21"/>
  </mergeCells>
  <pageMargins left="0.7" right="0.7" top="0.75" bottom="0.75" header="0.3" footer="0.3"/>
  <pageSetup paperSize="9" orientation="portrait" horizontalDpi="0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6"/>
  <sheetViews>
    <sheetView workbookViewId="0">
      <selection activeCell="L17" sqref="L17"/>
    </sheetView>
  </sheetViews>
  <sheetFormatPr defaultColWidth="8.7109375" defaultRowHeight="15" outlineLevelRow="1" x14ac:dyDescent="0.25"/>
  <cols>
    <col min="1" max="1" width="8.7109375" style="24"/>
    <col min="2" max="7" width="10.7109375" style="24" customWidth="1"/>
    <col min="8" max="8" width="21.140625" style="24" customWidth="1"/>
    <col min="9" max="9" width="20.28515625" style="47" customWidth="1"/>
    <col min="10" max="16384" width="8.7109375" style="24"/>
  </cols>
  <sheetData>
    <row r="2" spans="1:9" x14ac:dyDescent="0.25">
      <c r="I2" s="25" t="s">
        <v>315</v>
      </c>
    </row>
    <row r="3" spans="1:9" ht="50.25" customHeight="1" x14ac:dyDescent="0.25">
      <c r="B3" s="918" t="s">
        <v>694</v>
      </c>
      <c r="C3" s="918"/>
      <c r="D3" s="918"/>
      <c r="E3" s="918"/>
      <c r="F3" s="918"/>
      <c r="G3" s="918"/>
      <c r="H3" s="918"/>
    </row>
    <row r="4" spans="1:9" outlineLevel="1" x14ac:dyDescent="0.25">
      <c r="A4" s="26"/>
      <c r="B4" s="26"/>
      <c r="C4" s="26"/>
      <c r="D4" s="26"/>
      <c r="E4" s="26"/>
      <c r="F4" s="26"/>
      <c r="G4" s="26"/>
      <c r="H4" s="26"/>
      <c r="I4" s="48"/>
    </row>
    <row r="5" spans="1:9" outlineLevel="1" x14ac:dyDescent="0.25">
      <c r="A5" s="26"/>
      <c r="B5" s="767" t="s">
        <v>98</v>
      </c>
      <c r="C5" s="767"/>
      <c r="D5" s="767"/>
      <c r="E5" s="767"/>
      <c r="F5" s="767"/>
      <c r="G5" s="767"/>
      <c r="H5" s="27"/>
      <c r="I5" s="27"/>
    </row>
    <row r="6" spans="1:9" ht="15.75" outlineLevel="1" thickBot="1" x14ac:dyDescent="0.3">
      <c r="A6" s="28"/>
      <c r="B6" s="26"/>
      <c r="C6" s="26"/>
      <c r="D6" s="26"/>
      <c r="E6" s="26"/>
      <c r="F6" s="26"/>
      <c r="G6" s="26"/>
      <c r="H6" s="26"/>
      <c r="I6" s="48"/>
    </row>
    <row r="7" spans="1:9" ht="15.75" outlineLevel="1" thickBot="1" x14ac:dyDescent="0.3">
      <c r="A7" s="28">
        <v>1</v>
      </c>
      <c r="B7" s="26" t="s">
        <v>99</v>
      </c>
      <c r="C7" s="768">
        <f>'150.00'!C8:F8</f>
        <v>222222222222</v>
      </c>
      <c r="D7" s="769"/>
      <c r="E7" s="770"/>
      <c r="F7" s="26"/>
      <c r="G7" s="26"/>
      <c r="H7" s="26"/>
      <c r="I7" s="48"/>
    </row>
    <row r="8" spans="1:9" ht="15.75" thickBot="1" x14ac:dyDescent="0.3">
      <c r="A8" s="28">
        <v>2</v>
      </c>
      <c r="B8" s="26" t="s">
        <v>100</v>
      </c>
      <c r="C8" s="26"/>
      <c r="D8" s="26"/>
      <c r="E8" s="26"/>
      <c r="F8" s="26"/>
      <c r="G8" s="26"/>
      <c r="H8" s="26"/>
      <c r="I8" s="70">
        <f>'150.00'!K10</f>
        <v>2021</v>
      </c>
    </row>
    <row r="9" spans="1:9" ht="15.75" thickBot="1" x14ac:dyDescent="0.3">
      <c r="A9" s="28"/>
      <c r="B9" s="26"/>
      <c r="C9" s="26"/>
      <c r="D9" s="26"/>
      <c r="E9" s="26"/>
      <c r="F9" s="26"/>
      <c r="G9" s="26"/>
      <c r="H9" s="25" t="s">
        <v>418</v>
      </c>
      <c r="I9" s="25" t="s">
        <v>315</v>
      </c>
    </row>
    <row r="10" spans="1:9" ht="34.5" customHeight="1" x14ac:dyDescent="0.25">
      <c r="A10" s="334" t="s">
        <v>152</v>
      </c>
      <c r="B10" s="929" t="s">
        <v>775</v>
      </c>
      <c r="C10" s="930"/>
      <c r="D10" s="930"/>
      <c r="E10" s="930"/>
      <c r="F10" s="930"/>
      <c r="G10" s="930"/>
      <c r="H10" s="931" t="s">
        <v>864</v>
      </c>
      <c r="I10" s="926" t="s">
        <v>864</v>
      </c>
    </row>
    <row r="11" spans="1:9" ht="59.25" customHeight="1" x14ac:dyDescent="0.25">
      <c r="A11" s="333"/>
      <c r="B11" s="920" t="s">
        <v>778</v>
      </c>
      <c r="C11" s="920"/>
      <c r="D11" s="920" t="s">
        <v>776</v>
      </c>
      <c r="E11" s="920"/>
      <c r="F11" s="920" t="s">
        <v>777</v>
      </c>
      <c r="G11" s="920"/>
      <c r="H11" s="932"/>
      <c r="I11" s="927"/>
    </row>
    <row r="12" spans="1:9" ht="29.25" customHeight="1" x14ac:dyDescent="0.25">
      <c r="A12" s="34">
        <v>1</v>
      </c>
      <c r="B12" s="928">
        <f>'№ 9 превышение отчислений'!B12:C12</f>
        <v>0</v>
      </c>
      <c r="C12" s="928"/>
      <c r="D12" s="928">
        <f>'№ 9 превышение отчислений'!D12:E12</f>
        <v>0</v>
      </c>
      <c r="E12" s="928"/>
      <c r="F12" s="924">
        <f>B12+D12</f>
        <v>0</v>
      </c>
      <c r="G12" s="924"/>
      <c r="H12" s="350"/>
      <c r="I12" s="330">
        <f>H12</f>
        <v>0</v>
      </c>
    </row>
    <row r="15" spans="1:9" ht="15" customHeight="1" x14ac:dyDescent="0.25">
      <c r="A15" s="767" t="s">
        <v>206</v>
      </c>
      <c r="B15" s="767"/>
      <c r="C15" s="776" t="s">
        <v>866</v>
      </c>
      <c r="D15" s="776"/>
      <c r="E15" s="776"/>
      <c r="F15" s="776"/>
      <c r="G15" s="776"/>
      <c r="H15" s="776"/>
    </row>
    <row r="16" spans="1:9" ht="15" customHeight="1" x14ac:dyDescent="0.25">
      <c r="C16" s="776" t="s">
        <v>865</v>
      </c>
      <c r="D16" s="776"/>
      <c r="E16" s="776"/>
      <c r="F16" s="776"/>
      <c r="G16" s="776"/>
      <c r="H16" s="776"/>
    </row>
  </sheetData>
  <mergeCells count="15">
    <mergeCell ref="A15:B15"/>
    <mergeCell ref="C15:H15"/>
    <mergeCell ref="C16:H16"/>
    <mergeCell ref="B10:G10"/>
    <mergeCell ref="H10:H11"/>
    <mergeCell ref="I10:I11"/>
    <mergeCell ref="B12:C12"/>
    <mergeCell ref="D12:E12"/>
    <mergeCell ref="F12:G12"/>
    <mergeCell ref="B3:H3"/>
    <mergeCell ref="B5:G5"/>
    <mergeCell ref="C7:E7"/>
    <mergeCell ref="B11:C11"/>
    <mergeCell ref="D11:E11"/>
    <mergeCell ref="F11:G11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31"/>
  <sheetViews>
    <sheetView workbookViewId="0">
      <selection activeCell="K19" sqref="K19"/>
    </sheetView>
  </sheetViews>
  <sheetFormatPr defaultColWidth="8.7109375" defaultRowHeight="15" x14ac:dyDescent="0.25"/>
  <cols>
    <col min="1" max="2" width="8.7109375" style="24"/>
    <col min="3" max="3" width="15.42578125" style="24" customWidth="1"/>
    <col min="4" max="6" width="8.7109375" style="24"/>
    <col min="7" max="7" width="11.5703125" style="24" customWidth="1"/>
    <col min="8" max="8" width="14.42578125" style="24" customWidth="1"/>
    <col min="9" max="9" width="8.7109375" style="24"/>
    <col min="10" max="12" width="22.140625" style="24" customWidth="1"/>
    <col min="13" max="16384" width="8.7109375" style="24"/>
  </cols>
  <sheetData>
    <row r="2" spans="1:12" x14ac:dyDescent="0.25">
      <c r="J2" s="39"/>
      <c r="K2" s="39"/>
      <c r="L2" s="25" t="s">
        <v>315</v>
      </c>
    </row>
    <row r="3" spans="1:12" ht="41.25" customHeight="1" x14ac:dyDescent="0.25">
      <c r="B3" s="937" t="s">
        <v>219</v>
      </c>
      <c r="C3" s="937"/>
      <c r="D3" s="937"/>
      <c r="E3" s="937"/>
      <c r="F3" s="937"/>
      <c r="G3" s="937"/>
      <c r="H3" s="937"/>
      <c r="I3" s="937"/>
      <c r="J3" s="937"/>
      <c r="K3" s="937"/>
      <c r="L3" s="937"/>
    </row>
    <row r="4" spans="1:12" x14ac:dyDescent="0.25">
      <c r="A4" s="26"/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</row>
    <row r="5" spans="1:12" x14ac:dyDescent="0.25">
      <c r="A5" s="26"/>
      <c r="B5" s="767" t="s">
        <v>98</v>
      </c>
      <c r="C5" s="767"/>
      <c r="D5" s="767"/>
      <c r="E5" s="767"/>
      <c r="F5" s="767"/>
      <c r="G5" s="767"/>
      <c r="H5" s="767"/>
      <c r="I5" s="40"/>
      <c r="J5" s="40"/>
      <c r="K5" s="40"/>
      <c r="L5" s="40"/>
    </row>
    <row r="6" spans="1:12" ht="15.75" thickBot="1" x14ac:dyDescent="0.3">
      <c r="A6" s="28"/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</row>
    <row r="7" spans="1:12" ht="15.75" thickBot="1" x14ac:dyDescent="0.3">
      <c r="A7" s="28">
        <v>1</v>
      </c>
      <c r="B7" s="26" t="s">
        <v>99</v>
      </c>
      <c r="C7" s="768">
        <f>'150.00'!C8:F8</f>
        <v>222222222222</v>
      </c>
      <c r="D7" s="769"/>
      <c r="E7" s="770"/>
      <c r="F7" s="26"/>
      <c r="G7" s="26"/>
      <c r="H7" s="26"/>
      <c r="I7" s="53"/>
      <c r="J7" s="53"/>
      <c r="K7" s="53"/>
      <c r="L7" s="53"/>
    </row>
    <row r="8" spans="1:12" ht="15.75" thickBot="1" x14ac:dyDescent="0.3">
      <c r="A8" s="28">
        <v>2</v>
      </c>
      <c r="B8" s="26" t="s">
        <v>100</v>
      </c>
      <c r="C8" s="26"/>
      <c r="D8" s="26"/>
      <c r="E8" s="26"/>
      <c r="F8" s="26"/>
      <c r="G8" s="26"/>
      <c r="H8" s="26"/>
      <c r="I8" s="29">
        <f>'150.00'!K10</f>
        <v>2021</v>
      </c>
      <c r="J8" s="26"/>
      <c r="K8" s="26"/>
      <c r="L8" s="26"/>
    </row>
    <row r="9" spans="1:12" ht="15.75" thickBot="1" x14ac:dyDescent="0.3">
      <c r="J9" s="25" t="s">
        <v>418</v>
      </c>
      <c r="K9" s="25" t="s">
        <v>717</v>
      </c>
      <c r="L9" s="25" t="s">
        <v>315</v>
      </c>
    </row>
    <row r="10" spans="1:12" ht="25.5" customHeight="1" thickBot="1" x14ac:dyDescent="0.3">
      <c r="A10" s="280" t="s">
        <v>161</v>
      </c>
      <c r="B10" s="938" t="s">
        <v>153</v>
      </c>
      <c r="C10" s="934"/>
      <c r="D10" s="934"/>
      <c r="E10" s="934"/>
      <c r="F10" s="934"/>
      <c r="G10" s="934"/>
      <c r="H10" s="934"/>
      <c r="I10" s="935"/>
      <c r="J10" s="862" t="s">
        <v>928</v>
      </c>
      <c r="K10" s="862" t="s">
        <v>719</v>
      </c>
      <c r="L10" s="864" t="s">
        <v>607</v>
      </c>
    </row>
    <row r="11" spans="1:12" ht="25.5" customHeight="1" thickBot="1" x14ac:dyDescent="0.3">
      <c r="A11" s="281"/>
      <c r="B11" s="257" t="s">
        <v>422</v>
      </c>
      <c r="C11" s="244" t="s">
        <v>99</v>
      </c>
      <c r="D11" s="934" t="s">
        <v>721</v>
      </c>
      <c r="E11" s="934"/>
      <c r="F11" s="934"/>
      <c r="G11" s="934"/>
      <c r="H11" s="934"/>
      <c r="I11" s="935"/>
      <c r="J11" s="863"/>
      <c r="K11" s="863"/>
      <c r="L11" s="865"/>
    </row>
    <row r="12" spans="1:12" ht="26.25" customHeight="1" x14ac:dyDescent="0.25">
      <c r="A12" s="89">
        <v>1</v>
      </c>
      <c r="B12" s="936" t="s">
        <v>220</v>
      </c>
      <c r="C12" s="936"/>
      <c r="D12" s="936"/>
      <c r="E12" s="936"/>
      <c r="F12" s="936"/>
      <c r="G12" s="936"/>
      <c r="H12" s="936"/>
      <c r="I12" s="936"/>
      <c r="J12" s="284">
        <f>SUM(J13:J18)</f>
        <v>0</v>
      </c>
      <c r="K12" s="284">
        <f>SUM(K13:K18)</f>
        <v>0</v>
      </c>
      <c r="L12" s="285">
        <f>SUM(L13:L18)</f>
        <v>0</v>
      </c>
    </row>
    <row r="13" spans="1:12" ht="26.25" customHeight="1" x14ac:dyDescent="0.25">
      <c r="A13" s="42"/>
      <c r="B13" s="260"/>
      <c r="C13" s="260"/>
      <c r="D13" s="933"/>
      <c r="E13" s="933"/>
      <c r="F13" s="933"/>
      <c r="G13" s="933"/>
      <c r="H13" s="933"/>
      <c r="I13" s="933"/>
      <c r="J13" s="101"/>
      <c r="K13" s="340"/>
      <c r="L13" s="35">
        <f t="shared" ref="L13:L18" si="0">J13+K13</f>
        <v>0</v>
      </c>
    </row>
    <row r="14" spans="1:12" ht="26.25" customHeight="1" x14ac:dyDescent="0.25">
      <c r="A14" s="42"/>
      <c r="B14" s="260"/>
      <c r="C14" s="260"/>
      <c r="D14" s="933"/>
      <c r="E14" s="933"/>
      <c r="F14" s="933"/>
      <c r="G14" s="933"/>
      <c r="H14" s="933"/>
      <c r="I14" s="933"/>
      <c r="J14" s="101"/>
      <c r="K14" s="340"/>
      <c r="L14" s="35">
        <f t="shared" si="0"/>
        <v>0</v>
      </c>
    </row>
    <row r="15" spans="1:12" ht="26.25" customHeight="1" x14ac:dyDescent="0.25">
      <c r="A15" s="42"/>
      <c r="B15" s="260"/>
      <c r="C15" s="260"/>
      <c r="D15" s="933"/>
      <c r="E15" s="933"/>
      <c r="F15" s="933"/>
      <c r="G15" s="933"/>
      <c r="H15" s="933"/>
      <c r="I15" s="933"/>
      <c r="J15" s="101"/>
      <c r="K15" s="340"/>
      <c r="L15" s="35">
        <f t="shared" si="0"/>
        <v>0</v>
      </c>
    </row>
    <row r="16" spans="1:12" ht="26.25" customHeight="1" x14ac:dyDescent="0.25">
      <c r="A16" s="42"/>
      <c r="B16" s="260"/>
      <c r="C16" s="260"/>
      <c r="D16" s="933"/>
      <c r="E16" s="933"/>
      <c r="F16" s="933"/>
      <c r="G16" s="933"/>
      <c r="H16" s="933"/>
      <c r="I16" s="933"/>
      <c r="J16" s="101"/>
      <c r="K16" s="340"/>
      <c r="L16" s="35">
        <f t="shared" si="0"/>
        <v>0</v>
      </c>
    </row>
    <row r="17" spans="1:12" ht="26.25" customHeight="1" x14ac:dyDescent="0.25">
      <c r="A17" s="42"/>
      <c r="B17" s="260"/>
      <c r="C17" s="260"/>
      <c r="D17" s="933"/>
      <c r="E17" s="933"/>
      <c r="F17" s="933"/>
      <c r="G17" s="933"/>
      <c r="H17" s="933"/>
      <c r="I17" s="933"/>
      <c r="J17" s="101"/>
      <c r="K17" s="340"/>
      <c r="L17" s="35">
        <f t="shared" si="0"/>
        <v>0</v>
      </c>
    </row>
    <row r="18" spans="1:12" ht="26.25" customHeight="1" x14ac:dyDescent="0.25">
      <c r="A18" s="42"/>
      <c r="B18" s="260"/>
      <c r="C18" s="260"/>
      <c r="D18" s="933"/>
      <c r="E18" s="933"/>
      <c r="F18" s="933"/>
      <c r="G18" s="933"/>
      <c r="H18" s="933"/>
      <c r="I18" s="933"/>
      <c r="J18" s="101"/>
      <c r="K18" s="340"/>
      <c r="L18" s="35">
        <f t="shared" si="0"/>
        <v>0</v>
      </c>
    </row>
    <row r="19" spans="1:12" ht="26.25" customHeight="1" x14ac:dyDescent="0.25">
      <c r="A19" s="42">
        <v>2</v>
      </c>
      <c r="B19" s="835" t="s">
        <v>221</v>
      </c>
      <c r="C19" s="835"/>
      <c r="D19" s="835"/>
      <c r="E19" s="835"/>
      <c r="F19" s="835"/>
      <c r="G19" s="835"/>
      <c r="H19" s="835"/>
      <c r="I19" s="835"/>
      <c r="J19" s="101">
        <f>SUM(J20:J25)</f>
        <v>0</v>
      </c>
      <c r="K19" s="101">
        <f>SUM(K20:K25)</f>
        <v>0</v>
      </c>
      <c r="L19" s="262">
        <f>SUM(L20:L25)</f>
        <v>0</v>
      </c>
    </row>
    <row r="20" spans="1:12" ht="26.25" customHeight="1" x14ac:dyDescent="0.25">
      <c r="A20" s="42"/>
      <c r="B20" s="260"/>
      <c r="C20" s="260"/>
      <c r="D20" s="933"/>
      <c r="E20" s="933"/>
      <c r="F20" s="933"/>
      <c r="G20" s="933"/>
      <c r="H20" s="933"/>
      <c r="I20" s="933"/>
      <c r="J20" s="101"/>
      <c r="K20" s="340"/>
      <c r="L20" s="35">
        <f t="shared" ref="L20:L25" si="1">J20+K20</f>
        <v>0</v>
      </c>
    </row>
    <row r="21" spans="1:12" ht="26.25" customHeight="1" x14ac:dyDescent="0.25">
      <c r="A21" s="42"/>
      <c r="B21" s="260"/>
      <c r="C21" s="260"/>
      <c r="D21" s="933"/>
      <c r="E21" s="933"/>
      <c r="F21" s="933"/>
      <c r="G21" s="933"/>
      <c r="H21" s="933"/>
      <c r="I21" s="933"/>
      <c r="J21" s="101"/>
      <c r="K21" s="340"/>
      <c r="L21" s="35">
        <f t="shared" si="1"/>
        <v>0</v>
      </c>
    </row>
    <row r="22" spans="1:12" ht="26.25" customHeight="1" x14ac:dyDescent="0.25">
      <c r="A22" s="42"/>
      <c r="B22" s="260"/>
      <c r="C22" s="260"/>
      <c r="D22" s="933"/>
      <c r="E22" s="933"/>
      <c r="F22" s="933"/>
      <c r="G22" s="933"/>
      <c r="H22" s="933"/>
      <c r="I22" s="933"/>
      <c r="J22" s="101"/>
      <c r="K22" s="340"/>
      <c r="L22" s="35">
        <f t="shared" si="1"/>
        <v>0</v>
      </c>
    </row>
    <row r="23" spans="1:12" ht="26.25" customHeight="1" x14ac:dyDescent="0.25">
      <c r="A23" s="42"/>
      <c r="B23" s="260"/>
      <c r="C23" s="260"/>
      <c r="D23" s="933"/>
      <c r="E23" s="933"/>
      <c r="F23" s="933"/>
      <c r="G23" s="933"/>
      <c r="H23" s="933"/>
      <c r="I23" s="933"/>
      <c r="J23" s="101"/>
      <c r="K23" s="340"/>
      <c r="L23" s="35">
        <f t="shared" si="1"/>
        <v>0</v>
      </c>
    </row>
    <row r="24" spans="1:12" ht="26.25" customHeight="1" x14ac:dyDescent="0.25">
      <c r="A24" s="42"/>
      <c r="B24" s="260"/>
      <c r="C24" s="260"/>
      <c r="D24" s="933"/>
      <c r="E24" s="933"/>
      <c r="F24" s="933"/>
      <c r="G24" s="933"/>
      <c r="H24" s="933"/>
      <c r="I24" s="933"/>
      <c r="J24" s="101"/>
      <c r="K24" s="340"/>
      <c r="L24" s="35">
        <f t="shared" si="1"/>
        <v>0</v>
      </c>
    </row>
    <row r="25" spans="1:12" ht="26.25" customHeight="1" x14ac:dyDescent="0.25">
      <c r="A25" s="42"/>
      <c r="B25" s="260"/>
      <c r="C25" s="260"/>
      <c r="D25" s="933"/>
      <c r="E25" s="933"/>
      <c r="F25" s="933"/>
      <c r="G25" s="933"/>
      <c r="H25" s="933"/>
      <c r="I25" s="933"/>
      <c r="J25" s="101"/>
      <c r="K25" s="340"/>
      <c r="L25" s="35">
        <f t="shared" si="1"/>
        <v>0</v>
      </c>
    </row>
    <row r="26" spans="1:12" ht="26.25" customHeight="1" thickBot="1" x14ac:dyDescent="0.3">
      <c r="A26" s="52">
        <v>3</v>
      </c>
      <c r="B26" s="939" t="s">
        <v>262</v>
      </c>
      <c r="C26" s="940"/>
      <c r="D26" s="940"/>
      <c r="E26" s="940"/>
      <c r="F26" s="940"/>
      <c r="G26" s="940"/>
      <c r="H26" s="940"/>
      <c r="I26" s="940"/>
      <c r="J26" s="104">
        <f>J12+J19</f>
        <v>0</v>
      </c>
      <c r="K26" s="341">
        <f>K12+K19</f>
        <v>0</v>
      </c>
      <c r="L26" s="342">
        <f>L12+L19</f>
        <v>0</v>
      </c>
    </row>
    <row r="29" spans="1:12" ht="15" customHeight="1" x14ac:dyDescent="0.25">
      <c r="A29" s="767" t="s">
        <v>206</v>
      </c>
      <c r="B29" s="767"/>
      <c r="C29" s="776" t="s">
        <v>787</v>
      </c>
      <c r="D29" s="776"/>
      <c r="E29" s="776"/>
      <c r="F29" s="776"/>
      <c r="G29" s="776"/>
      <c r="H29" s="776"/>
    </row>
    <row r="30" spans="1:12" x14ac:dyDescent="0.25">
      <c r="C30" s="776" t="s">
        <v>788</v>
      </c>
      <c r="D30" s="776"/>
      <c r="E30" s="776"/>
      <c r="F30" s="776"/>
      <c r="G30" s="776"/>
      <c r="H30" s="776"/>
    </row>
    <row r="31" spans="1:12" x14ac:dyDescent="0.25">
      <c r="C31" s="776" t="s">
        <v>789</v>
      </c>
      <c r="D31" s="776"/>
      <c r="E31" s="776"/>
      <c r="F31" s="776"/>
      <c r="G31" s="776"/>
      <c r="H31" s="776"/>
    </row>
  </sheetData>
  <mergeCells count="27">
    <mergeCell ref="C31:H31"/>
    <mergeCell ref="D22:I22"/>
    <mergeCell ref="D23:I23"/>
    <mergeCell ref="D24:I24"/>
    <mergeCell ref="D25:I25"/>
    <mergeCell ref="C29:H29"/>
    <mergeCell ref="C30:H30"/>
    <mergeCell ref="B26:I26"/>
    <mergeCell ref="A29:B29"/>
    <mergeCell ref="B3:L3"/>
    <mergeCell ref="B19:I19"/>
    <mergeCell ref="D13:I13"/>
    <mergeCell ref="D14:I14"/>
    <mergeCell ref="D15:I15"/>
    <mergeCell ref="D16:I16"/>
    <mergeCell ref="C7:E7"/>
    <mergeCell ref="B5:H5"/>
    <mergeCell ref="B10:I10"/>
    <mergeCell ref="J10:J11"/>
    <mergeCell ref="K10:K11"/>
    <mergeCell ref="D17:I17"/>
    <mergeCell ref="D18:I18"/>
    <mergeCell ref="D20:I20"/>
    <mergeCell ref="D21:I21"/>
    <mergeCell ref="L10:L11"/>
    <mergeCell ref="D11:I11"/>
    <mergeCell ref="B12:I12"/>
  </mergeCells>
  <phoneticPr fontId="2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42"/>
  <sheetViews>
    <sheetView workbookViewId="0">
      <selection activeCell="J19" sqref="J19"/>
    </sheetView>
  </sheetViews>
  <sheetFormatPr defaultColWidth="8.7109375" defaultRowHeight="15" outlineLevelRow="1" x14ac:dyDescent="0.25"/>
  <cols>
    <col min="1" max="1" width="8.7109375" style="24"/>
    <col min="2" max="2" width="12.140625" style="24" customWidth="1"/>
    <col min="3" max="3" width="19.85546875" style="24" customWidth="1"/>
    <col min="4" max="6" width="8.7109375" style="24"/>
    <col min="7" max="7" width="13.28515625" style="24" customWidth="1"/>
    <col min="8" max="8" width="13.5703125" style="24" customWidth="1"/>
    <col min="9" max="9" width="8.7109375" style="24"/>
    <col min="10" max="12" width="18.85546875" style="24" customWidth="1"/>
    <col min="13" max="16384" width="8.7109375" style="24"/>
  </cols>
  <sheetData>
    <row r="2" spans="1:12" x14ac:dyDescent="0.25">
      <c r="J2" s="39"/>
      <c r="K2" s="39"/>
      <c r="L2" s="25" t="s">
        <v>315</v>
      </c>
    </row>
    <row r="3" spans="1:12" ht="27" customHeight="1" x14ac:dyDescent="0.25">
      <c r="A3" s="937" t="s">
        <v>233</v>
      </c>
      <c r="B3" s="937"/>
      <c r="C3" s="937"/>
      <c r="D3" s="937"/>
      <c r="E3" s="937"/>
      <c r="F3" s="937"/>
      <c r="G3" s="937"/>
      <c r="H3" s="937"/>
      <c r="I3" s="937"/>
      <c r="J3" s="937"/>
      <c r="K3" s="937"/>
      <c r="L3" s="937"/>
    </row>
    <row r="4" spans="1:12" x14ac:dyDescent="0.25">
      <c r="A4" s="26"/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</row>
    <row r="5" spans="1:12" x14ac:dyDescent="0.25">
      <c r="A5" s="26"/>
      <c r="B5" s="767" t="s">
        <v>98</v>
      </c>
      <c r="C5" s="767"/>
      <c r="D5" s="767"/>
      <c r="E5" s="767"/>
      <c r="F5" s="767"/>
      <c r="G5" s="767"/>
      <c r="H5" s="767"/>
      <c r="I5" s="40"/>
      <c r="J5" s="40"/>
      <c r="K5" s="40"/>
      <c r="L5" s="40"/>
    </row>
    <row r="6" spans="1:12" ht="15.75" thickBot="1" x14ac:dyDescent="0.3">
      <c r="A6" s="28"/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</row>
    <row r="7" spans="1:12" ht="15.75" thickBot="1" x14ac:dyDescent="0.3">
      <c r="A7" s="28">
        <v>1</v>
      </c>
      <c r="B7" s="26" t="s">
        <v>99</v>
      </c>
      <c r="C7" s="768">
        <f>'150.00'!C8:F8</f>
        <v>222222222222</v>
      </c>
      <c r="D7" s="769"/>
      <c r="E7" s="770"/>
      <c r="F7" s="26"/>
      <c r="G7" s="26"/>
      <c r="H7" s="26"/>
      <c r="I7" s="53"/>
      <c r="J7" s="53"/>
      <c r="K7" s="53"/>
      <c r="L7" s="53"/>
    </row>
    <row r="8" spans="1:12" ht="15.75" thickBot="1" x14ac:dyDescent="0.3">
      <c r="A8" s="28">
        <v>2</v>
      </c>
      <c r="B8" s="26" t="s">
        <v>100</v>
      </c>
      <c r="C8" s="26"/>
      <c r="D8" s="26"/>
      <c r="E8" s="26"/>
      <c r="F8" s="26"/>
      <c r="G8" s="26"/>
      <c r="H8" s="26"/>
      <c r="I8" s="29">
        <f>'150.00'!K10</f>
        <v>2021</v>
      </c>
      <c r="J8" s="26"/>
      <c r="K8" s="26"/>
      <c r="L8" s="26"/>
    </row>
    <row r="9" spans="1:12" ht="15.75" thickBot="1" x14ac:dyDescent="0.3">
      <c r="J9" s="25" t="s">
        <v>418</v>
      </c>
      <c r="K9" s="25" t="s">
        <v>717</v>
      </c>
      <c r="L9" s="25" t="s">
        <v>315</v>
      </c>
    </row>
    <row r="10" spans="1:12" ht="26.25" customHeight="1" thickBot="1" x14ac:dyDescent="0.3">
      <c r="A10" s="280" t="s">
        <v>161</v>
      </c>
      <c r="B10" s="944" t="s">
        <v>153</v>
      </c>
      <c r="C10" s="885"/>
      <c r="D10" s="885"/>
      <c r="E10" s="885"/>
      <c r="F10" s="885"/>
      <c r="G10" s="885"/>
      <c r="H10" s="885"/>
      <c r="I10" s="886"/>
      <c r="J10" s="862" t="s">
        <v>928</v>
      </c>
      <c r="K10" s="862" t="s">
        <v>719</v>
      </c>
      <c r="L10" s="864" t="s">
        <v>607</v>
      </c>
    </row>
    <row r="11" spans="1:12" ht="26.25" customHeight="1" thickBot="1" x14ac:dyDescent="0.3">
      <c r="A11" s="281"/>
      <c r="B11" s="257" t="s">
        <v>422</v>
      </c>
      <c r="C11" s="244" t="s">
        <v>99</v>
      </c>
      <c r="D11" s="885" t="s">
        <v>721</v>
      </c>
      <c r="E11" s="885"/>
      <c r="F11" s="885"/>
      <c r="G11" s="885"/>
      <c r="H11" s="885"/>
      <c r="I11" s="886"/>
      <c r="J11" s="863"/>
      <c r="K11" s="863"/>
      <c r="L11" s="865"/>
    </row>
    <row r="12" spans="1:12" ht="26.25" customHeight="1" thickBot="1" x14ac:dyDescent="0.3">
      <c r="A12" s="198" t="s">
        <v>112</v>
      </c>
      <c r="B12" s="884" t="s">
        <v>756</v>
      </c>
      <c r="C12" s="885"/>
      <c r="D12" s="885"/>
      <c r="E12" s="885"/>
      <c r="F12" s="885"/>
      <c r="G12" s="885"/>
      <c r="H12" s="885"/>
      <c r="I12" s="885"/>
      <c r="J12" s="446">
        <f>J13+J17+J34</f>
        <v>0</v>
      </c>
      <c r="K12" s="447">
        <f>K13+K17+K34</f>
        <v>0</v>
      </c>
      <c r="L12" s="448">
        <f>L13+L17+L34</f>
        <v>0</v>
      </c>
    </row>
    <row r="13" spans="1:12" ht="25.5" customHeight="1" x14ac:dyDescent="0.25">
      <c r="A13" s="89">
        <v>1</v>
      </c>
      <c r="B13" s="936" t="s">
        <v>222</v>
      </c>
      <c r="C13" s="936"/>
      <c r="D13" s="936"/>
      <c r="E13" s="936"/>
      <c r="F13" s="936"/>
      <c r="G13" s="936"/>
      <c r="H13" s="936"/>
      <c r="I13" s="936"/>
      <c r="J13" s="449">
        <f>SUM(J14:J16)</f>
        <v>0</v>
      </c>
      <c r="K13" s="449">
        <f>SUM(K14:K16)</f>
        <v>0</v>
      </c>
      <c r="L13" s="450">
        <f>SUM(L14:L16)</f>
        <v>0</v>
      </c>
    </row>
    <row r="14" spans="1:12" ht="25.5" customHeight="1" outlineLevel="1" x14ac:dyDescent="0.25">
      <c r="A14" s="42"/>
      <c r="B14" s="201"/>
      <c r="C14" s="201"/>
      <c r="D14" s="700"/>
      <c r="E14" s="700"/>
      <c r="F14" s="700"/>
      <c r="G14" s="700"/>
      <c r="H14" s="700"/>
      <c r="I14" s="700"/>
      <c r="J14" s="451"/>
      <c r="K14" s="452"/>
      <c r="L14" s="453">
        <f>SUM(J14:K14)</f>
        <v>0</v>
      </c>
    </row>
    <row r="15" spans="1:12" ht="25.5" customHeight="1" outlineLevel="1" x14ac:dyDescent="0.25">
      <c r="A15" s="42"/>
      <c r="B15" s="201"/>
      <c r="C15" s="201"/>
      <c r="D15" s="700"/>
      <c r="E15" s="700"/>
      <c r="F15" s="700"/>
      <c r="G15" s="700"/>
      <c r="H15" s="700"/>
      <c r="I15" s="700"/>
      <c r="J15" s="451"/>
      <c r="K15" s="452"/>
      <c r="L15" s="453">
        <f>SUM(J15:K15)</f>
        <v>0</v>
      </c>
    </row>
    <row r="16" spans="1:12" ht="25.5" customHeight="1" outlineLevel="1" x14ac:dyDescent="0.25">
      <c r="A16" s="42"/>
      <c r="B16" s="201"/>
      <c r="C16" s="201"/>
      <c r="D16" s="700"/>
      <c r="E16" s="700"/>
      <c r="F16" s="700"/>
      <c r="G16" s="700"/>
      <c r="H16" s="700"/>
      <c r="I16" s="700"/>
      <c r="J16" s="451"/>
      <c r="K16" s="452"/>
      <c r="L16" s="453">
        <f>SUM(J16:K16)</f>
        <v>0</v>
      </c>
    </row>
    <row r="17" spans="1:12" ht="22.5" customHeight="1" x14ac:dyDescent="0.25">
      <c r="A17" s="42">
        <v>2</v>
      </c>
      <c r="B17" s="858" t="s">
        <v>232</v>
      </c>
      <c r="C17" s="941"/>
      <c r="D17" s="941"/>
      <c r="E17" s="941"/>
      <c r="F17" s="941"/>
      <c r="G17" s="941"/>
      <c r="H17" s="941"/>
      <c r="I17" s="941"/>
      <c r="J17" s="454">
        <f>SUM(J26+J30+J22+J18)</f>
        <v>0</v>
      </c>
      <c r="K17" s="454">
        <f>SUM(K26+K30+K22+K18)</f>
        <v>0</v>
      </c>
      <c r="L17" s="453">
        <f>SUM(L26+L30+L22+L18)</f>
        <v>0</v>
      </c>
    </row>
    <row r="18" spans="1:12" ht="26.25" customHeight="1" x14ac:dyDescent="0.25">
      <c r="A18" s="42" t="s">
        <v>228</v>
      </c>
      <c r="B18" s="858" t="s">
        <v>223</v>
      </c>
      <c r="C18" s="941"/>
      <c r="D18" s="941"/>
      <c r="E18" s="941"/>
      <c r="F18" s="941"/>
      <c r="G18" s="941"/>
      <c r="H18" s="941"/>
      <c r="I18" s="941"/>
      <c r="J18" s="455">
        <f>SUM(J19:J21)</f>
        <v>0</v>
      </c>
      <c r="K18" s="455">
        <f>SUM(K19:K21)</f>
        <v>0</v>
      </c>
      <c r="L18" s="456">
        <f>SUM(L19:L21)</f>
        <v>0</v>
      </c>
    </row>
    <row r="19" spans="1:12" ht="25.5" customHeight="1" outlineLevel="1" x14ac:dyDescent="0.25">
      <c r="A19" s="42"/>
      <c r="B19" s="201"/>
      <c r="C19" s="201"/>
      <c r="D19" s="700"/>
      <c r="E19" s="700"/>
      <c r="F19" s="700"/>
      <c r="G19" s="700"/>
      <c r="H19" s="700"/>
      <c r="I19" s="700"/>
      <c r="J19" s="451"/>
      <c r="K19" s="452"/>
      <c r="L19" s="453">
        <f>SUM(J19:K19)</f>
        <v>0</v>
      </c>
    </row>
    <row r="20" spans="1:12" ht="25.5" customHeight="1" outlineLevel="1" x14ac:dyDescent="0.25">
      <c r="A20" s="42"/>
      <c r="B20" s="201"/>
      <c r="C20" s="201"/>
      <c r="D20" s="700"/>
      <c r="E20" s="700"/>
      <c r="F20" s="700"/>
      <c r="G20" s="700"/>
      <c r="H20" s="700"/>
      <c r="I20" s="700"/>
      <c r="J20" s="451"/>
      <c r="K20" s="452"/>
      <c r="L20" s="453">
        <f>SUM(J20:K20)</f>
        <v>0</v>
      </c>
    </row>
    <row r="21" spans="1:12" ht="25.5" customHeight="1" outlineLevel="1" x14ac:dyDescent="0.25">
      <c r="A21" s="42"/>
      <c r="B21" s="201"/>
      <c r="C21" s="201"/>
      <c r="D21" s="700"/>
      <c r="E21" s="700"/>
      <c r="F21" s="700"/>
      <c r="G21" s="700"/>
      <c r="H21" s="700"/>
      <c r="I21" s="700"/>
      <c r="J21" s="451"/>
      <c r="K21" s="452"/>
      <c r="L21" s="453">
        <f>SUM(J21:K21)</f>
        <v>0</v>
      </c>
    </row>
    <row r="22" spans="1:12" ht="27.75" customHeight="1" x14ac:dyDescent="0.25">
      <c r="A22" s="42" t="s">
        <v>229</v>
      </c>
      <c r="B22" s="942" t="s">
        <v>224</v>
      </c>
      <c r="C22" s="943"/>
      <c r="D22" s="943"/>
      <c r="E22" s="943"/>
      <c r="F22" s="943"/>
      <c r="G22" s="943"/>
      <c r="H22" s="943"/>
      <c r="I22" s="943"/>
      <c r="J22" s="455">
        <f>SUM(J23:J25)</f>
        <v>0</v>
      </c>
      <c r="K22" s="455">
        <f>SUM(K23:K25)</f>
        <v>0</v>
      </c>
      <c r="L22" s="456">
        <f>SUM(L23:L25)</f>
        <v>0</v>
      </c>
    </row>
    <row r="23" spans="1:12" ht="25.5" customHeight="1" outlineLevel="1" x14ac:dyDescent="0.25">
      <c r="A23" s="42"/>
      <c r="B23" s="201"/>
      <c r="C23" s="201"/>
      <c r="D23" s="700"/>
      <c r="E23" s="700"/>
      <c r="F23" s="700"/>
      <c r="G23" s="700"/>
      <c r="H23" s="700"/>
      <c r="I23" s="700"/>
      <c r="J23" s="451"/>
      <c r="K23" s="452"/>
      <c r="L23" s="453">
        <f>SUM(J23:K23)</f>
        <v>0</v>
      </c>
    </row>
    <row r="24" spans="1:12" ht="25.5" customHeight="1" outlineLevel="1" x14ac:dyDescent="0.25">
      <c r="A24" s="42"/>
      <c r="B24" s="201"/>
      <c r="C24" s="201"/>
      <c r="D24" s="700"/>
      <c r="E24" s="700"/>
      <c r="F24" s="700"/>
      <c r="G24" s="700"/>
      <c r="H24" s="700"/>
      <c r="I24" s="700"/>
      <c r="J24" s="451"/>
      <c r="K24" s="452"/>
      <c r="L24" s="453">
        <f>SUM(J24:K24)</f>
        <v>0</v>
      </c>
    </row>
    <row r="25" spans="1:12" ht="25.5" customHeight="1" outlineLevel="1" x14ac:dyDescent="0.25">
      <c r="A25" s="42"/>
      <c r="B25" s="201"/>
      <c r="C25" s="201"/>
      <c r="D25" s="700"/>
      <c r="E25" s="700"/>
      <c r="F25" s="700"/>
      <c r="G25" s="700"/>
      <c r="H25" s="700"/>
      <c r="I25" s="700"/>
      <c r="J25" s="451"/>
      <c r="K25" s="452"/>
      <c r="L25" s="453">
        <f>SUM(J25:K25)</f>
        <v>0</v>
      </c>
    </row>
    <row r="26" spans="1:12" ht="24.75" customHeight="1" x14ac:dyDescent="0.25">
      <c r="A26" s="22" t="s">
        <v>230</v>
      </c>
      <c r="B26" s="942" t="s">
        <v>225</v>
      </c>
      <c r="C26" s="943"/>
      <c r="D26" s="943"/>
      <c r="E26" s="943"/>
      <c r="F26" s="943"/>
      <c r="G26" s="943"/>
      <c r="H26" s="943"/>
      <c r="I26" s="943"/>
      <c r="J26" s="455">
        <f>SUM(J27:J29)</f>
        <v>0</v>
      </c>
      <c r="K26" s="455">
        <f>SUM(K27:K29)</f>
        <v>0</v>
      </c>
      <c r="L26" s="456">
        <f>SUM(L27:L29)</f>
        <v>0</v>
      </c>
    </row>
    <row r="27" spans="1:12" ht="25.5" customHeight="1" outlineLevel="1" x14ac:dyDescent="0.25">
      <c r="A27" s="42"/>
      <c r="B27" s="201"/>
      <c r="C27" s="201"/>
      <c r="D27" s="700"/>
      <c r="E27" s="700"/>
      <c r="F27" s="700"/>
      <c r="G27" s="700"/>
      <c r="H27" s="700"/>
      <c r="I27" s="700"/>
      <c r="J27" s="451"/>
      <c r="K27" s="452"/>
      <c r="L27" s="453">
        <f>SUM(J27:K27)</f>
        <v>0</v>
      </c>
    </row>
    <row r="28" spans="1:12" ht="25.5" customHeight="1" outlineLevel="1" x14ac:dyDescent="0.25">
      <c r="A28" s="42"/>
      <c r="B28" s="201"/>
      <c r="C28" s="201"/>
      <c r="D28" s="700"/>
      <c r="E28" s="700"/>
      <c r="F28" s="700"/>
      <c r="G28" s="700"/>
      <c r="H28" s="700"/>
      <c r="I28" s="700"/>
      <c r="J28" s="451"/>
      <c r="K28" s="452"/>
      <c r="L28" s="453">
        <f>SUM(J28:K28)</f>
        <v>0</v>
      </c>
    </row>
    <row r="29" spans="1:12" ht="25.5" customHeight="1" outlineLevel="1" x14ac:dyDescent="0.25">
      <c r="A29" s="42"/>
      <c r="B29" s="201"/>
      <c r="C29" s="201"/>
      <c r="D29" s="700"/>
      <c r="E29" s="700"/>
      <c r="F29" s="700"/>
      <c r="G29" s="700"/>
      <c r="H29" s="700"/>
      <c r="I29" s="700"/>
      <c r="J29" s="451"/>
      <c r="K29" s="452"/>
      <c r="L29" s="453">
        <f>SUM(J29:K29)</f>
        <v>0</v>
      </c>
    </row>
    <row r="30" spans="1:12" ht="23.25" customHeight="1" x14ac:dyDescent="0.25">
      <c r="A30" s="22" t="s">
        <v>231</v>
      </c>
      <c r="B30" s="942" t="s">
        <v>226</v>
      </c>
      <c r="C30" s="943"/>
      <c r="D30" s="943"/>
      <c r="E30" s="943"/>
      <c r="F30" s="943"/>
      <c r="G30" s="943"/>
      <c r="H30" s="943"/>
      <c r="I30" s="943"/>
      <c r="J30" s="455">
        <f>SUM(J31:J33)</f>
        <v>0</v>
      </c>
      <c r="K30" s="455">
        <f>SUM(K31:K33)</f>
        <v>0</v>
      </c>
      <c r="L30" s="456">
        <f>SUM(L31:L33)</f>
        <v>0</v>
      </c>
    </row>
    <row r="31" spans="1:12" ht="25.5" customHeight="1" outlineLevel="1" x14ac:dyDescent="0.25">
      <c r="A31" s="42"/>
      <c r="B31" s="201"/>
      <c r="C31" s="201"/>
      <c r="D31" s="700"/>
      <c r="E31" s="700"/>
      <c r="F31" s="700"/>
      <c r="G31" s="700"/>
      <c r="H31" s="700"/>
      <c r="I31" s="700"/>
      <c r="J31" s="451"/>
      <c r="K31" s="452"/>
      <c r="L31" s="453"/>
    </row>
    <row r="32" spans="1:12" ht="25.5" customHeight="1" outlineLevel="1" x14ac:dyDescent="0.25">
      <c r="A32" s="42"/>
      <c r="B32" s="201"/>
      <c r="C32" s="201"/>
      <c r="D32" s="700"/>
      <c r="E32" s="700"/>
      <c r="F32" s="700"/>
      <c r="G32" s="700"/>
      <c r="H32" s="700"/>
      <c r="I32" s="700"/>
      <c r="J32" s="451"/>
      <c r="K32" s="452"/>
      <c r="L32" s="453">
        <f>SUM(J32:K32)</f>
        <v>0</v>
      </c>
    </row>
    <row r="33" spans="1:12" ht="25.5" customHeight="1" outlineLevel="1" x14ac:dyDescent="0.25">
      <c r="A33" s="42"/>
      <c r="B33" s="201"/>
      <c r="C33" s="201"/>
      <c r="D33" s="700"/>
      <c r="E33" s="700"/>
      <c r="F33" s="700"/>
      <c r="G33" s="700"/>
      <c r="H33" s="700"/>
      <c r="I33" s="700"/>
      <c r="J33" s="451"/>
      <c r="K33" s="452"/>
      <c r="L33" s="453">
        <f>SUM(J33:K33)</f>
        <v>0</v>
      </c>
    </row>
    <row r="34" spans="1:12" ht="24" customHeight="1" x14ac:dyDescent="0.25">
      <c r="A34" s="42">
        <v>3</v>
      </c>
      <c r="B34" s="764" t="s">
        <v>227</v>
      </c>
      <c r="C34" s="764"/>
      <c r="D34" s="764"/>
      <c r="E34" s="764"/>
      <c r="F34" s="764"/>
      <c r="G34" s="764"/>
      <c r="H34" s="764"/>
      <c r="I34" s="764"/>
      <c r="J34" s="455">
        <f>SUM(J35:J37)</f>
        <v>0</v>
      </c>
      <c r="K34" s="455">
        <f>SUM(K35:K37)</f>
        <v>0</v>
      </c>
      <c r="L34" s="456">
        <f>SUM(L35:L37)</f>
        <v>0</v>
      </c>
    </row>
    <row r="35" spans="1:12" ht="25.5" customHeight="1" outlineLevel="1" x14ac:dyDescent="0.25">
      <c r="A35" s="42"/>
      <c r="B35" s="201"/>
      <c r="C35" s="201"/>
      <c r="D35" s="700"/>
      <c r="E35" s="700"/>
      <c r="F35" s="700"/>
      <c r="G35" s="700"/>
      <c r="H35" s="700"/>
      <c r="I35" s="700"/>
      <c r="J35" s="451"/>
      <c r="K35" s="451"/>
      <c r="L35" s="453">
        <f>SUM(J35:K35)</f>
        <v>0</v>
      </c>
    </row>
    <row r="36" spans="1:12" ht="25.5" customHeight="1" outlineLevel="1" x14ac:dyDescent="0.25">
      <c r="A36" s="42"/>
      <c r="B36" s="201"/>
      <c r="C36" s="201"/>
      <c r="D36" s="700"/>
      <c r="E36" s="700"/>
      <c r="F36" s="700"/>
      <c r="G36" s="700"/>
      <c r="H36" s="700"/>
      <c r="I36" s="700"/>
      <c r="J36" s="451"/>
      <c r="K36" s="452"/>
      <c r="L36" s="453">
        <f>SUM(J36:K36)</f>
        <v>0</v>
      </c>
    </row>
    <row r="37" spans="1:12" ht="25.5" customHeight="1" outlineLevel="1" thickBot="1" x14ac:dyDescent="0.3">
      <c r="A37" s="55"/>
      <c r="B37" s="254"/>
      <c r="C37" s="254"/>
      <c r="D37" s="945"/>
      <c r="E37" s="945"/>
      <c r="F37" s="945"/>
      <c r="G37" s="945"/>
      <c r="H37" s="945"/>
      <c r="I37" s="945"/>
      <c r="J37" s="457"/>
      <c r="K37" s="458"/>
      <c r="L37" s="459">
        <f>SUM(J37:K37)</f>
        <v>0</v>
      </c>
    </row>
    <row r="40" spans="1:12" ht="15" customHeight="1" x14ac:dyDescent="0.25">
      <c r="A40" s="767" t="s">
        <v>206</v>
      </c>
      <c r="B40" s="767"/>
      <c r="C40" s="776" t="s">
        <v>759</v>
      </c>
      <c r="D40" s="776"/>
      <c r="E40" s="776"/>
      <c r="F40" s="776"/>
      <c r="G40" s="776"/>
      <c r="H40" s="776"/>
    </row>
    <row r="41" spans="1:12" x14ac:dyDescent="0.25">
      <c r="C41" s="776" t="s">
        <v>758</v>
      </c>
      <c r="D41" s="776"/>
      <c r="E41" s="776"/>
      <c r="F41" s="776"/>
      <c r="G41" s="776"/>
      <c r="H41" s="776"/>
    </row>
    <row r="42" spans="1:12" x14ac:dyDescent="0.25">
      <c r="C42" s="776" t="s">
        <v>757</v>
      </c>
      <c r="D42" s="776"/>
      <c r="E42" s="776"/>
      <c r="F42" s="776"/>
      <c r="G42" s="776"/>
      <c r="H42" s="776"/>
    </row>
  </sheetData>
  <mergeCells count="38">
    <mergeCell ref="C42:H42"/>
    <mergeCell ref="B18:I18"/>
    <mergeCell ref="C41:H41"/>
    <mergeCell ref="A40:B40"/>
    <mergeCell ref="D27:I27"/>
    <mergeCell ref="D28:I28"/>
    <mergeCell ref="B34:I34"/>
    <mergeCell ref="D32:I32"/>
    <mergeCell ref="B26:I26"/>
    <mergeCell ref="B30:I30"/>
    <mergeCell ref="D23:I23"/>
    <mergeCell ref="D35:I35"/>
    <mergeCell ref="D36:I36"/>
    <mergeCell ref="D37:I37"/>
    <mergeCell ref="B5:H5"/>
    <mergeCell ref="A3:L3"/>
    <mergeCell ref="C7:E7"/>
    <mergeCell ref="B10:I10"/>
    <mergeCell ref="D21:I21"/>
    <mergeCell ref="L10:L11"/>
    <mergeCell ref="D20:I20"/>
    <mergeCell ref="J10:J11"/>
    <mergeCell ref="K10:K11"/>
    <mergeCell ref="D11:I11"/>
    <mergeCell ref="D14:I14"/>
    <mergeCell ref="D15:I15"/>
    <mergeCell ref="D16:I16"/>
    <mergeCell ref="D19:I19"/>
    <mergeCell ref="B12:I12"/>
    <mergeCell ref="B13:I13"/>
    <mergeCell ref="B17:I17"/>
    <mergeCell ref="C40:H40"/>
    <mergeCell ref="D25:I25"/>
    <mergeCell ref="D29:I29"/>
    <mergeCell ref="D31:I31"/>
    <mergeCell ref="D33:I33"/>
    <mergeCell ref="B22:I22"/>
    <mergeCell ref="D24:I24"/>
  </mergeCells>
  <phoneticPr fontId="2" type="noConversion"/>
  <pageMargins left="0.75" right="0.75" top="1" bottom="1" header="0.5" footer="0.5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23"/>
  <sheetViews>
    <sheetView topLeftCell="A4" workbookViewId="0">
      <selection activeCell="L18" sqref="L18"/>
    </sheetView>
  </sheetViews>
  <sheetFormatPr defaultColWidth="8.7109375" defaultRowHeight="15" x14ac:dyDescent="0.25"/>
  <cols>
    <col min="1" max="6" width="8.7109375" style="24"/>
    <col min="7" max="7" width="11.42578125" style="24" customWidth="1"/>
    <col min="8" max="8" width="13.5703125" style="24" customWidth="1"/>
    <col min="9" max="9" width="8.7109375" style="24"/>
    <col min="10" max="12" width="20" style="24" customWidth="1"/>
    <col min="13" max="16384" width="8.7109375" style="24"/>
  </cols>
  <sheetData>
    <row r="2" spans="1:15" x14ac:dyDescent="0.25">
      <c r="J2" s="39"/>
      <c r="K2" s="39"/>
      <c r="L2" s="25" t="s">
        <v>315</v>
      </c>
    </row>
    <row r="3" spans="1:15" ht="26.25" customHeight="1" x14ac:dyDescent="0.25">
      <c r="B3" s="937" t="s">
        <v>234</v>
      </c>
      <c r="C3" s="937"/>
      <c r="D3" s="937"/>
      <c r="E3" s="937"/>
      <c r="F3" s="937"/>
      <c r="G3" s="937"/>
      <c r="H3" s="937"/>
      <c r="I3" s="937"/>
      <c r="J3" s="937"/>
      <c r="K3" s="937"/>
      <c r="L3" s="937"/>
    </row>
    <row r="4" spans="1:15" x14ac:dyDescent="0.25">
      <c r="A4" s="26"/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</row>
    <row r="5" spans="1:15" x14ac:dyDescent="0.25">
      <c r="A5" s="26"/>
      <c r="B5" s="767" t="s">
        <v>98</v>
      </c>
      <c r="C5" s="767"/>
      <c r="D5" s="767"/>
      <c r="E5" s="767"/>
      <c r="F5" s="767"/>
      <c r="G5" s="767"/>
      <c r="H5" s="767"/>
      <c r="I5" s="40"/>
      <c r="J5" s="40"/>
      <c r="K5" s="40"/>
      <c r="L5" s="40"/>
    </row>
    <row r="6" spans="1:15" ht="15.75" thickBot="1" x14ac:dyDescent="0.3">
      <c r="A6" s="28"/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</row>
    <row r="7" spans="1:15" ht="15.75" thickBot="1" x14ac:dyDescent="0.3">
      <c r="A7" s="28">
        <v>1</v>
      </c>
      <c r="B7" s="26" t="s">
        <v>99</v>
      </c>
      <c r="C7" s="768">
        <f>'150.00'!C8:F8</f>
        <v>222222222222</v>
      </c>
      <c r="D7" s="769"/>
      <c r="E7" s="770"/>
      <c r="F7" s="26"/>
      <c r="G7" s="26"/>
      <c r="H7" s="26"/>
      <c r="I7" s="53"/>
      <c r="J7" s="53"/>
      <c r="K7" s="53"/>
      <c r="L7" s="53"/>
    </row>
    <row r="8" spans="1:15" ht="15.75" thickBot="1" x14ac:dyDescent="0.3">
      <c r="A8" s="28">
        <v>2</v>
      </c>
      <c r="B8" s="26" t="s">
        <v>100</v>
      </c>
      <c r="C8" s="26"/>
      <c r="D8" s="26"/>
      <c r="E8" s="26"/>
      <c r="F8" s="26"/>
      <c r="G8" s="26"/>
      <c r="H8" s="26"/>
      <c r="I8" s="29">
        <f>'150.00'!K10</f>
        <v>2021</v>
      </c>
      <c r="J8" s="26"/>
      <c r="K8" s="26"/>
      <c r="L8" s="26"/>
    </row>
    <row r="9" spans="1:15" ht="15.75" thickBot="1" x14ac:dyDescent="0.3">
      <c r="J9" s="25" t="s">
        <v>418</v>
      </c>
      <c r="K9" s="25" t="s">
        <v>717</v>
      </c>
      <c r="L9" s="25" t="s">
        <v>315</v>
      </c>
    </row>
    <row r="10" spans="1:15" ht="53.25" customHeight="1" x14ac:dyDescent="0.25">
      <c r="A10" s="49" t="s">
        <v>161</v>
      </c>
      <c r="B10" s="946" t="s">
        <v>153</v>
      </c>
      <c r="C10" s="947"/>
      <c r="D10" s="947"/>
      <c r="E10" s="947"/>
      <c r="F10" s="947"/>
      <c r="G10" s="947"/>
      <c r="H10" s="947"/>
      <c r="I10" s="947"/>
      <c r="J10" s="232" t="s">
        <v>928</v>
      </c>
      <c r="K10" s="232" t="s">
        <v>719</v>
      </c>
      <c r="L10" s="50" t="s">
        <v>115</v>
      </c>
    </row>
    <row r="11" spans="1:15" ht="26.25" customHeight="1" x14ac:dyDescent="0.25">
      <c r="A11" s="42">
        <v>1</v>
      </c>
      <c r="B11" s="858" t="s">
        <v>235</v>
      </c>
      <c r="C11" s="941"/>
      <c r="D11" s="941"/>
      <c r="E11" s="941"/>
      <c r="F11" s="941"/>
      <c r="G11" s="941"/>
      <c r="H11" s="941"/>
      <c r="I11" s="941"/>
      <c r="J11" s="523"/>
      <c r="K11" s="523"/>
      <c r="L11" s="434">
        <f>SUM(J11:K11)</f>
        <v>0</v>
      </c>
    </row>
    <row r="12" spans="1:15" ht="27" customHeight="1" x14ac:dyDescent="0.25">
      <c r="A12" s="42">
        <v>2</v>
      </c>
      <c r="B12" s="858" t="s">
        <v>236</v>
      </c>
      <c r="C12" s="941"/>
      <c r="D12" s="941"/>
      <c r="E12" s="941"/>
      <c r="F12" s="941"/>
      <c r="G12" s="941"/>
      <c r="H12" s="941"/>
      <c r="I12" s="941"/>
      <c r="J12" s="523"/>
      <c r="K12" s="523"/>
      <c r="L12" s="434">
        <f>SUM(J12:K12)</f>
        <v>0</v>
      </c>
    </row>
    <row r="13" spans="1:15" ht="27" customHeight="1" x14ac:dyDescent="0.25">
      <c r="A13" s="56">
        <v>3</v>
      </c>
      <c r="B13" s="858" t="s">
        <v>86</v>
      </c>
      <c r="C13" s="941"/>
      <c r="D13" s="941"/>
      <c r="E13" s="941"/>
      <c r="F13" s="941"/>
      <c r="G13" s="941"/>
      <c r="H13" s="941"/>
      <c r="I13" s="941"/>
      <c r="J13" s="434">
        <f>IF(J11&gt;J12,J11-J12,0)</f>
        <v>0</v>
      </c>
      <c r="K13" s="434">
        <f>IF(K11&gt;K12,K11-K12,0)</f>
        <v>0</v>
      </c>
      <c r="L13" s="434">
        <f>IF(L11&gt;L12,L11-L12,0)</f>
        <v>0</v>
      </c>
    </row>
    <row r="14" spans="1:15" ht="27" customHeight="1" thickBot="1" x14ac:dyDescent="0.3">
      <c r="A14" s="55">
        <v>4</v>
      </c>
      <c r="B14" s="949" t="s">
        <v>87</v>
      </c>
      <c r="C14" s="950"/>
      <c r="D14" s="950"/>
      <c r="E14" s="950"/>
      <c r="F14" s="950"/>
      <c r="G14" s="950"/>
      <c r="H14" s="950"/>
      <c r="I14" s="950"/>
      <c r="J14" s="469">
        <f>IF(J12&gt;J11,J12-J11,0)</f>
        <v>0</v>
      </c>
      <c r="K14" s="469">
        <f>IF(K12&gt;K11,K12-K11,0)</f>
        <v>0</v>
      </c>
      <c r="L14" s="469">
        <f>IF(L12&gt;L11,L12-L11,0)</f>
        <v>0</v>
      </c>
    </row>
    <row r="15" spans="1:15" ht="27" customHeight="1" x14ac:dyDescent="0.25">
      <c r="A15" s="48"/>
      <c r="B15" s="197"/>
      <c r="C15" s="197"/>
      <c r="D15" s="197"/>
      <c r="E15" s="197"/>
      <c r="F15" s="197"/>
      <c r="G15" s="197"/>
      <c r="H15" s="197"/>
      <c r="I15" s="197"/>
      <c r="J15" s="48"/>
      <c r="K15" s="48"/>
      <c r="L15" s="48"/>
    </row>
    <row r="16" spans="1:15" x14ac:dyDescent="0.25">
      <c r="A16" s="48"/>
      <c r="B16" s="948"/>
      <c r="C16" s="948"/>
      <c r="D16" s="948"/>
      <c r="E16" s="948"/>
      <c r="F16" s="948"/>
      <c r="G16" s="948"/>
      <c r="H16" s="948"/>
      <c r="I16" s="948"/>
      <c r="J16" s="948"/>
      <c r="K16" s="69"/>
      <c r="L16" s="48"/>
      <c r="M16" s="26"/>
      <c r="N16" s="26"/>
      <c r="O16" s="26"/>
    </row>
    <row r="17" spans="1:15" x14ac:dyDescent="0.25">
      <c r="A17" s="26"/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</row>
    <row r="18" spans="1:15" ht="15" customHeight="1" x14ac:dyDescent="0.25">
      <c r="A18" s="767" t="s">
        <v>206</v>
      </c>
      <c r="B18" s="767"/>
      <c r="C18" s="776" t="s">
        <v>760</v>
      </c>
      <c r="D18" s="776"/>
      <c r="E18" s="776"/>
      <c r="F18" s="776"/>
      <c r="G18" s="776"/>
      <c r="H18" s="776"/>
      <c r="I18" s="776"/>
    </row>
    <row r="19" spans="1:15" ht="15" customHeight="1" x14ac:dyDescent="0.25">
      <c r="C19" s="776" t="s">
        <v>762</v>
      </c>
      <c r="D19" s="776"/>
      <c r="E19" s="776"/>
      <c r="F19" s="776"/>
      <c r="G19" s="776"/>
      <c r="H19" s="776"/>
      <c r="I19" s="776"/>
      <c r="J19" s="6"/>
      <c r="K19" s="6"/>
    </row>
    <row r="20" spans="1:15" ht="15" customHeight="1" x14ac:dyDescent="0.25">
      <c r="C20" s="776" t="s">
        <v>764</v>
      </c>
      <c r="D20" s="776"/>
      <c r="E20" s="776"/>
      <c r="F20" s="776"/>
      <c r="G20" s="776"/>
      <c r="H20" s="776"/>
      <c r="I20" s="776"/>
      <c r="J20" s="6"/>
      <c r="K20" s="6"/>
    </row>
    <row r="21" spans="1:15" ht="15" customHeight="1" x14ac:dyDescent="0.25">
      <c r="A21" s="27"/>
      <c r="B21" s="27"/>
      <c r="C21" s="776" t="s">
        <v>761</v>
      </c>
      <c r="D21" s="776"/>
      <c r="E21" s="776"/>
      <c r="F21" s="776"/>
      <c r="G21" s="776"/>
      <c r="H21" s="776"/>
      <c r="I21" s="776"/>
    </row>
    <row r="22" spans="1:15" ht="15" customHeight="1" x14ac:dyDescent="0.25">
      <c r="C22" s="776" t="s">
        <v>763</v>
      </c>
      <c r="D22" s="776"/>
      <c r="E22" s="776"/>
      <c r="F22" s="776"/>
      <c r="G22" s="776"/>
      <c r="H22" s="776"/>
      <c r="I22" s="776"/>
      <c r="J22" s="6"/>
      <c r="K22" s="6"/>
    </row>
    <row r="23" spans="1:15" ht="15" customHeight="1" x14ac:dyDescent="0.25">
      <c r="C23" s="776" t="s">
        <v>765</v>
      </c>
      <c r="D23" s="776"/>
      <c r="E23" s="776"/>
      <c r="F23" s="776"/>
      <c r="G23" s="776"/>
      <c r="H23" s="776"/>
      <c r="I23" s="776"/>
      <c r="J23" s="6"/>
      <c r="K23" s="6"/>
    </row>
  </sheetData>
  <mergeCells count="16">
    <mergeCell ref="A18:B18"/>
    <mergeCell ref="B16:J16"/>
    <mergeCell ref="B13:I13"/>
    <mergeCell ref="B14:I14"/>
    <mergeCell ref="C7:E7"/>
    <mergeCell ref="C18:I18"/>
    <mergeCell ref="B3:L3"/>
    <mergeCell ref="B5:H5"/>
    <mergeCell ref="B10:I10"/>
    <mergeCell ref="B11:I11"/>
    <mergeCell ref="B12:I12"/>
    <mergeCell ref="C21:I21"/>
    <mergeCell ref="C19:I19"/>
    <mergeCell ref="C22:I22"/>
    <mergeCell ref="C23:I23"/>
    <mergeCell ref="C20:I20"/>
  </mergeCells>
  <phoneticPr fontId="2" type="noConversion"/>
  <pageMargins left="0.75" right="0.75" top="1" bottom="1" header="0.5" footer="0.5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29"/>
  <sheetViews>
    <sheetView workbookViewId="0">
      <selection activeCell="K18" sqref="K18"/>
    </sheetView>
  </sheetViews>
  <sheetFormatPr defaultColWidth="8.7109375" defaultRowHeight="15" outlineLevelRow="1" x14ac:dyDescent="0.25"/>
  <cols>
    <col min="1" max="1" width="8.7109375" style="24"/>
    <col min="2" max="2" width="12.140625" style="24" customWidth="1"/>
    <col min="3" max="3" width="19.85546875" style="24" customWidth="1"/>
    <col min="4" max="6" width="8.7109375" style="24"/>
    <col min="7" max="7" width="13.28515625" style="24" customWidth="1"/>
    <col min="8" max="8" width="13.5703125" style="24" customWidth="1"/>
    <col min="9" max="9" width="8.7109375" style="24"/>
    <col min="10" max="12" width="18.85546875" style="24" customWidth="1"/>
    <col min="13" max="16384" width="8.7109375" style="24"/>
  </cols>
  <sheetData>
    <row r="2" spans="1:12" x14ac:dyDescent="0.25">
      <c r="J2" s="39"/>
      <c r="K2" s="39"/>
      <c r="L2" s="25" t="s">
        <v>315</v>
      </c>
    </row>
    <row r="3" spans="1:12" ht="27" customHeight="1" x14ac:dyDescent="0.25">
      <c r="A3" s="937" t="s">
        <v>339</v>
      </c>
      <c r="B3" s="937"/>
      <c r="C3" s="937"/>
      <c r="D3" s="937"/>
      <c r="E3" s="937"/>
      <c r="F3" s="937"/>
      <c r="G3" s="937"/>
      <c r="H3" s="937"/>
      <c r="I3" s="937"/>
      <c r="J3" s="937"/>
      <c r="K3" s="937"/>
      <c r="L3" s="937"/>
    </row>
    <row r="4" spans="1:12" x14ac:dyDescent="0.25">
      <c r="A4" s="26"/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</row>
    <row r="5" spans="1:12" x14ac:dyDescent="0.25">
      <c r="A5" s="26"/>
      <c r="B5" s="767" t="s">
        <v>98</v>
      </c>
      <c r="C5" s="767"/>
      <c r="D5" s="767"/>
      <c r="E5" s="767"/>
      <c r="F5" s="767"/>
      <c r="G5" s="767"/>
      <c r="H5" s="767"/>
      <c r="I5" s="40"/>
      <c r="J5" s="40"/>
      <c r="K5" s="40"/>
      <c r="L5" s="40"/>
    </row>
    <row r="6" spans="1:12" ht="15.75" thickBot="1" x14ac:dyDescent="0.3">
      <c r="A6" s="28"/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</row>
    <row r="7" spans="1:12" ht="15.75" thickBot="1" x14ac:dyDescent="0.3">
      <c r="A7" s="28">
        <v>1</v>
      </c>
      <c r="B7" s="26" t="s">
        <v>99</v>
      </c>
      <c r="C7" s="768">
        <f>'150.00'!C8:F8</f>
        <v>222222222222</v>
      </c>
      <c r="D7" s="769"/>
      <c r="E7" s="770"/>
      <c r="F7" s="26"/>
      <c r="G7" s="26"/>
      <c r="H7" s="26"/>
      <c r="I7" s="53"/>
      <c r="J7" s="53"/>
      <c r="K7" s="53"/>
      <c r="L7" s="53"/>
    </row>
    <row r="8" spans="1:12" ht="15.75" thickBot="1" x14ac:dyDescent="0.3">
      <c r="A8" s="28">
        <v>2</v>
      </c>
      <c r="B8" s="26" t="s">
        <v>100</v>
      </c>
      <c r="C8" s="26"/>
      <c r="D8" s="26"/>
      <c r="E8" s="26"/>
      <c r="F8" s="26"/>
      <c r="G8" s="26"/>
      <c r="H8" s="26"/>
      <c r="I8" s="29">
        <f>'150.00'!K10</f>
        <v>2021</v>
      </c>
      <c r="J8" s="26"/>
      <c r="K8" s="26"/>
      <c r="L8" s="26"/>
    </row>
    <row r="9" spans="1:12" ht="15.75" thickBot="1" x14ac:dyDescent="0.3">
      <c r="J9" s="25" t="s">
        <v>418</v>
      </c>
      <c r="K9" s="25" t="s">
        <v>717</v>
      </c>
      <c r="L9" s="25" t="s">
        <v>315</v>
      </c>
    </row>
    <row r="10" spans="1:12" ht="26.25" customHeight="1" thickBot="1" x14ac:dyDescent="0.3">
      <c r="A10" s="280" t="s">
        <v>161</v>
      </c>
      <c r="B10" s="944" t="s">
        <v>153</v>
      </c>
      <c r="C10" s="885"/>
      <c r="D10" s="885"/>
      <c r="E10" s="885"/>
      <c r="F10" s="885"/>
      <c r="G10" s="885"/>
      <c r="H10" s="885"/>
      <c r="I10" s="886"/>
      <c r="J10" s="862" t="s">
        <v>928</v>
      </c>
      <c r="K10" s="862" t="s">
        <v>719</v>
      </c>
      <c r="L10" s="864" t="s">
        <v>607</v>
      </c>
    </row>
    <row r="11" spans="1:12" ht="26.25" customHeight="1" thickBot="1" x14ac:dyDescent="0.3">
      <c r="A11" s="281"/>
      <c r="B11" s="257" t="s">
        <v>422</v>
      </c>
      <c r="C11" s="244" t="s">
        <v>99</v>
      </c>
      <c r="D11" s="885" t="s">
        <v>721</v>
      </c>
      <c r="E11" s="885"/>
      <c r="F11" s="885"/>
      <c r="G11" s="885"/>
      <c r="H11" s="885"/>
      <c r="I11" s="886"/>
      <c r="J11" s="863"/>
      <c r="K11" s="863"/>
      <c r="L11" s="865"/>
    </row>
    <row r="12" spans="1:12" ht="26.25" customHeight="1" thickBot="1" x14ac:dyDescent="0.3">
      <c r="A12" s="198" t="s">
        <v>112</v>
      </c>
      <c r="B12" s="916" t="s">
        <v>695</v>
      </c>
      <c r="C12" s="951"/>
      <c r="D12" s="951"/>
      <c r="E12" s="951"/>
      <c r="F12" s="951"/>
      <c r="G12" s="951"/>
      <c r="H12" s="951"/>
      <c r="I12" s="952"/>
      <c r="J12" s="107">
        <f>SUM(J13:J24)</f>
        <v>0</v>
      </c>
      <c r="K12" s="107">
        <f>SUM(K13:K24)</f>
        <v>0</v>
      </c>
      <c r="L12" s="107">
        <f>SUM(L13:L24)</f>
        <v>0</v>
      </c>
    </row>
    <row r="13" spans="1:12" ht="25.5" customHeight="1" outlineLevel="1" x14ac:dyDescent="0.25">
      <c r="A13" s="42"/>
      <c r="B13" s="201"/>
      <c r="C13" s="201"/>
      <c r="D13" s="700"/>
      <c r="E13" s="700"/>
      <c r="F13" s="700"/>
      <c r="G13" s="700"/>
      <c r="H13" s="700"/>
      <c r="I13" s="700"/>
      <c r="J13" s="202"/>
      <c r="K13" s="286"/>
      <c r="L13" s="282">
        <f t="shared" ref="L13:L24" si="0">SUM(J13:K13)</f>
        <v>0</v>
      </c>
    </row>
    <row r="14" spans="1:12" ht="25.5" customHeight="1" outlineLevel="1" x14ac:dyDescent="0.25">
      <c r="A14" s="42"/>
      <c r="B14" s="201"/>
      <c r="C14" s="201"/>
      <c r="D14" s="700"/>
      <c r="E14" s="700"/>
      <c r="F14" s="700"/>
      <c r="G14" s="700"/>
      <c r="H14" s="700"/>
      <c r="I14" s="700"/>
      <c r="J14" s="202"/>
      <c r="K14" s="286"/>
      <c r="L14" s="282">
        <f t="shared" si="0"/>
        <v>0</v>
      </c>
    </row>
    <row r="15" spans="1:12" ht="25.5" customHeight="1" outlineLevel="1" x14ac:dyDescent="0.25">
      <c r="A15" s="42"/>
      <c r="B15" s="201"/>
      <c r="C15" s="201"/>
      <c r="D15" s="700"/>
      <c r="E15" s="700"/>
      <c r="F15" s="700"/>
      <c r="G15" s="700"/>
      <c r="H15" s="700"/>
      <c r="I15" s="700"/>
      <c r="J15" s="202"/>
      <c r="K15" s="286"/>
      <c r="L15" s="282">
        <f t="shared" si="0"/>
        <v>0</v>
      </c>
    </row>
    <row r="16" spans="1:12" ht="25.5" customHeight="1" outlineLevel="1" x14ac:dyDescent="0.25">
      <c r="A16" s="42"/>
      <c r="B16" s="201"/>
      <c r="C16" s="201"/>
      <c r="D16" s="700"/>
      <c r="E16" s="700"/>
      <c r="F16" s="700"/>
      <c r="G16" s="700"/>
      <c r="H16" s="700"/>
      <c r="I16" s="700"/>
      <c r="J16" s="202"/>
      <c r="K16" s="286"/>
      <c r="L16" s="282">
        <f t="shared" si="0"/>
        <v>0</v>
      </c>
    </row>
    <row r="17" spans="1:12" ht="25.5" customHeight="1" outlineLevel="1" x14ac:dyDescent="0.25">
      <c r="A17" s="42"/>
      <c r="B17" s="201"/>
      <c r="C17" s="201"/>
      <c r="D17" s="700"/>
      <c r="E17" s="700"/>
      <c r="F17" s="700"/>
      <c r="G17" s="700"/>
      <c r="H17" s="700"/>
      <c r="I17" s="700"/>
      <c r="J17" s="202"/>
      <c r="K17" s="286"/>
      <c r="L17" s="282">
        <f t="shared" si="0"/>
        <v>0</v>
      </c>
    </row>
    <row r="18" spans="1:12" ht="25.5" customHeight="1" outlineLevel="1" x14ac:dyDescent="0.25">
      <c r="A18" s="42"/>
      <c r="B18" s="201"/>
      <c r="C18" s="201"/>
      <c r="D18" s="700"/>
      <c r="E18" s="700"/>
      <c r="F18" s="700"/>
      <c r="G18" s="700"/>
      <c r="H18" s="700"/>
      <c r="I18" s="700"/>
      <c r="J18" s="202"/>
      <c r="K18" s="286"/>
      <c r="L18" s="282">
        <f t="shared" si="0"/>
        <v>0</v>
      </c>
    </row>
    <row r="19" spans="1:12" ht="25.5" customHeight="1" outlineLevel="1" x14ac:dyDescent="0.25">
      <c r="A19" s="42"/>
      <c r="B19" s="201"/>
      <c r="C19" s="201"/>
      <c r="D19" s="700"/>
      <c r="E19" s="700"/>
      <c r="F19" s="700"/>
      <c r="G19" s="700"/>
      <c r="H19" s="700"/>
      <c r="I19" s="700"/>
      <c r="J19" s="202"/>
      <c r="K19" s="286"/>
      <c r="L19" s="282">
        <f t="shared" si="0"/>
        <v>0</v>
      </c>
    </row>
    <row r="20" spans="1:12" ht="25.5" customHeight="1" outlineLevel="1" x14ac:dyDescent="0.25">
      <c r="A20" s="42"/>
      <c r="B20" s="201"/>
      <c r="C20" s="201"/>
      <c r="D20" s="700"/>
      <c r="E20" s="700"/>
      <c r="F20" s="700"/>
      <c r="G20" s="700"/>
      <c r="H20" s="700"/>
      <c r="I20" s="700"/>
      <c r="J20" s="202"/>
      <c r="K20" s="286"/>
      <c r="L20" s="282">
        <f t="shared" si="0"/>
        <v>0</v>
      </c>
    </row>
    <row r="21" spans="1:12" ht="25.5" customHeight="1" outlineLevel="1" x14ac:dyDescent="0.25">
      <c r="A21" s="42"/>
      <c r="B21" s="201"/>
      <c r="C21" s="201"/>
      <c r="D21" s="700"/>
      <c r="E21" s="700"/>
      <c r="F21" s="700"/>
      <c r="G21" s="700"/>
      <c r="H21" s="700"/>
      <c r="I21" s="700"/>
      <c r="J21" s="202"/>
      <c r="K21" s="286"/>
      <c r="L21" s="282">
        <f t="shared" si="0"/>
        <v>0</v>
      </c>
    </row>
    <row r="22" spans="1:12" ht="25.5" customHeight="1" outlineLevel="1" x14ac:dyDescent="0.25">
      <c r="A22" s="42"/>
      <c r="B22" s="201"/>
      <c r="C22" s="201"/>
      <c r="D22" s="700"/>
      <c r="E22" s="700"/>
      <c r="F22" s="700"/>
      <c r="G22" s="700"/>
      <c r="H22" s="700"/>
      <c r="I22" s="700"/>
      <c r="J22" s="202"/>
      <c r="K22" s="202"/>
      <c r="L22" s="282">
        <f t="shared" si="0"/>
        <v>0</v>
      </c>
    </row>
    <row r="23" spans="1:12" ht="25.5" customHeight="1" outlineLevel="1" x14ac:dyDescent="0.25">
      <c r="A23" s="42"/>
      <c r="B23" s="201"/>
      <c r="C23" s="201"/>
      <c r="D23" s="700"/>
      <c r="E23" s="700"/>
      <c r="F23" s="700"/>
      <c r="G23" s="700"/>
      <c r="H23" s="700"/>
      <c r="I23" s="700"/>
      <c r="J23" s="202"/>
      <c r="K23" s="286"/>
      <c r="L23" s="282">
        <f t="shared" si="0"/>
        <v>0</v>
      </c>
    </row>
    <row r="24" spans="1:12" ht="25.5" customHeight="1" outlineLevel="1" thickBot="1" x14ac:dyDescent="0.3">
      <c r="A24" s="55"/>
      <c r="B24" s="254"/>
      <c r="C24" s="254"/>
      <c r="D24" s="945"/>
      <c r="E24" s="945"/>
      <c r="F24" s="945"/>
      <c r="G24" s="945"/>
      <c r="H24" s="945"/>
      <c r="I24" s="945"/>
      <c r="J24" s="255"/>
      <c r="K24" s="287"/>
      <c r="L24" s="283">
        <f t="shared" si="0"/>
        <v>0</v>
      </c>
    </row>
    <row r="27" spans="1:12" ht="15" customHeight="1" x14ac:dyDescent="0.25">
      <c r="A27" s="767" t="s">
        <v>206</v>
      </c>
      <c r="B27" s="767"/>
      <c r="C27" s="776" t="s">
        <v>861</v>
      </c>
      <c r="D27" s="776"/>
      <c r="E27" s="776"/>
      <c r="F27" s="776"/>
      <c r="G27" s="776"/>
      <c r="H27" s="776"/>
    </row>
    <row r="28" spans="1:12" x14ac:dyDescent="0.25">
      <c r="C28" s="776" t="s">
        <v>863</v>
      </c>
      <c r="D28" s="776"/>
      <c r="E28" s="776"/>
      <c r="F28" s="776"/>
      <c r="G28" s="776"/>
      <c r="H28" s="776"/>
    </row>
    <row r="29" spans="1:12" x14ac:dyDescent="0.25">
      <c r="C29" s="776" t="s">
        <v>862</v>
      </c>
      <c r="D29" s="776"/>
      <c r="E29" s="776"/>
      <c r="F29" s="776"/>
      <c r="G29" s="776"/>
      <c r="H29" s="776"/>
    </row>
  </sheetData>
  <mergeCells count="25">
    <mergeCell ref="C28:H28"/>
    <mergeCell ref="C29:H29"/>
    <mergeCell ref="B12:I12"/>
    <mergeCell ref="D13:I13"/>
    <mergeCell ref="D23:I23"/>
    <mergeCell ref="D24:I24"/>
    <mergeCell ref="A27:B27"/>
    <mergeCell ref="C27:H27"/>
    <mergeCell ref="D22:I22"/>
    <mergeCell ref="D19:I19"/>
    <mergeCell ref="D20:I20"/>
    <mergeCell ref="D21:I21"/>
    <mergeCell ref="D16:I16"/>
    <mergeCell ref="D17:I17"/>
    <mergeCell ref="D18:I18"/>
    <mergeCell ref="D14:I14"/>
    <mergeCell ref="D15:I15"/>
    <mergeCell ref="A3:L3"/>
    <mergeCell ref="B5:H5"/>
    <mergeCell ref="C7:E7"/>
    <mergeCell ref="B10:I10"/>
    <mergeCell ref="J10:J11"/>
    <mergeCell ref="K10:K11"/>
    <mergeCell ref="L10:L11"/>
    <mergeCell ref="D11:I11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24"/>
  <sheetViews>
    <sheetView topLeftCell="A4" workbookViewId="0">
      <selection activeCell="J22" sqref="J22"/>
    </sheetView>
  </sheetViews>
  <sheetFormatPr defaultColWidth="8.7109375" defaultRowHeight="15" x14ac:dyDescent="0.25"/>
  <cols>
    <col min="1" max="6" width="8.7109375" style="24"/>
    <col min="7" max="7" width="18.140625" style="24" customWidth="1"/>
    <col min="8" max="8" width="12.5703125" style="24" customWidth="1"/>
    <col min="9" max="10" width="20.28515625" style="24" customWidth="1"/>
    <col min="11" max="11" width="20.28515625" style="47" customWidth="1"/>
    <col min="12" max="16384" width="8.7109375" style="24"/>
  </cols>
  <sheetData>
    <row r="2" spans="1:11" x14ac:dyDescent="0.25">
      <c r="K2" s="25" t="s">
        <v>315</v>
      </c>
    </row>
    <row r="3" spans="1:11" x14ac:dyDescent="0.25">
      <c r="B3" s="765" t="s">
        <v>245</v>
      </c>
      <c r="C3" s="765"/>
      <c r="D3" s="765"/>
      <c r="E3" s="765"/>
      <c r="F3" s="765"/>
      <c r="G3" s="765"/>
      <c r="H3" s="765"/>
      <c r="I3" s="228"/>
      <c r="J3" s="228"/>
    </row>
    <row r="4" spans="1:11" x14ac:dyDescent="0.25">
      <c r="A4" s="26"/>
      <c r="B4" s="26"/>
      <c r="C4" s="26"/>
      <c r="D4" s="26"/>
      <c r="E4" s="26"/>
      <c r="F4" s="26"/>
      <c r="G4" s="26"/>
      <c r="H4" s="26"/>
      <c r="I4" s="26"/>
      <c r="J4" s="26"/>
      <c r="K4" s="48"/>
    </row>
    <row r="5" spans="1:11" x14ac:dyDescent="0.25">
      <c r="A5" s="26"/>
      <c r="B5" s="767" t="s">
        <v>98</v>
      </c>
      <c r="C5" s="767"/>
      <c r="D5" s="767"/>
      <c r="E5" s="767"/>
      <c r="F5" s="767"/>
      <c r="G5" s="767"/>
      <c r="H5" s="767"/>
      <c r="I5" s="27"/>
      <c r="J5" s="27"/>
      <c r="K5" s="27"/>
    </row>
    <row r="6" spans="1:11" ht="15.75" thickBot="1" x14ac:dyDescent="0.3">
      <c r="A6" s="28"/>
      <c r="B6" s="26"/>
      <c r="C6" s="26"/>
      <c r="D6" s="26"/>
      <c r="E6" s="26"/>
      <c r="F6" s="26"/>
      <c r="G6" s="26"/>
      <c r="H6" s="26"/>
      <c r="I6" s="26"/>
      <c r="J6" s="26"/>
      <c r="K6" s="48"/>
    </row>
    <row r="7" spans="1:11" ht="15.75" thickBot="1" x14ac:dyDescent="0.3">
      <c r="A7" s="28">
        <v>1</v>
      </c>
      <c r="B7" s="26" t="s">
        <v>99</v>
      </c>
      <c r="C7" s="768">
        <f>'150.00'!C8:F8</f>
        <v>222222222222</v>
      </c>
      <c r="D7" s="769"/>
      <c r="E7" s="770"/>
      <c r="F7" s="26"/>
      <c r="G7" s="26"/>
      <c r="H7" s="26"/>
      <c r="I7" s="26"/>
      <c r="J7" s="26"/>
      <c r="K7" s="48"/>
    </row>
    <row r="8" spans="1:11" ht="15.75" thickBot="1" x14ac:dyDescent="0.3">
      <c r="A8" s="28">
        <v>2</v>
      </c>
      <c r="B8" s="26" t="s">
        <v>100</v>
      </c>
      <c r="C8" s="26"/>
      <c r="D8" s="26"/>
      <c r="E8" s="26"/>
      <c r="F8" s="26"/>
      <c r="G8" s="26"/>
      <c r="H8" s="26"/>
      <c r="I8" s="26"/>
      <c r="J8" s="26"/>
      <c r="K8" s="70">
        <f>'150.00'!K10</f>
        <v>2021</v>
      </c>
    </row>
    <row r="9" spans="1:11" ht="15.75" thickBot="1" x14ac:dyDescent="0.3">
      <c r="A9" s="28"/>
      <c r="B9" s="26"/>
      <c r="C9" s="26"/>
      <c r="D9" s="26"/>
      <c r="E9" s="26"/>
      <c r="F9" s="26"/>
      <c r="G9" s="26"/>
      <c r="H9" s="26"/>
      <c r="I9" s="25" t="s">
        <v>418</v>
      </c>
      <c r="J9" s="25" t="s">
        <v>717</v>
      </c>
      <c r="K9" s="25" t="s">
        <v>315</v>
      </c>
    </row>
    <row r="10" spans="1:11" ht="44.25" customHeight="1" thickBot="1" x14ac:dyDescent="0.3">
      <c r="A10" s="323" t="s">
        <v>152</v>
      </c>
      <c r="B10" s="956" t="s">
        <v>153</v>
      </c>
      <c r="C10" s="871"/>
      <c r="D10" s="871"/>
      <c r="E10" s="871"/>
      <c r="F10" s="871"/>
      <c r="G10" s="871"/>
      <c r="H10" s="871"/>
      <c r="I10" s="233" t="s">
        <v>928</v>
      </c>
      <c r="J10" s="233" t="s">
        <v>719</v>
      </c>
      <c r="K10" s="324" t="s">
        <v>115</v>
      </c>
    </row>
    <row r="11" spans="1:11" ht="34.5" customHeight="1" x14ac:dyDescent="0.25">
      <c r="A11" s="321">
        <v>1</v>
      </c>
      <c r="B11" s="957" t="s">
        <v>237</v>
      </c>
      <c r="C11" s="848"/>
      <c r="D11" s="848"/>
      <c r="E11" s="848"/>
      <c r="F11" s="848"/>
      <c r="G11" s="848"/>
      <c r="H11" s="848"/>
      <c r="I11" s="322"/>
      <c r="J11" s="322"/>
      <c r="K11" s="67">
        <f>I11+J11</f>
        <v>0</v>
      </c>
    </row>
    <row r="12" spans="1:11" ht="25.5" customHeight="1" x14ac:dyDescent="0.25">
      <c r="A12" s="71">
        <v>2</v>
      </c>
      <c r="B12" s="953" t="s">
        <v>238</v>
      </c>
      <c r="C12" s="835"/>
      <c r="D12" s="835"/>
      <c r="E12" s="835"/>
      <c r="F12" s="835"/>
      <c r="G12" s="835"/>
      <c r="H12" s="835"/>
      <c r="I12" s="251"/>
      <c r="J12" s="251"/>
      <c r="K12" s="33">
        <f t="shared" ref="K12:K18" si="0">I12+J12</f>
        <v>0</v>
      </c>
    </row>
    <row r="13" spans="1:11" ht="27" customHeight="1" x14ac:dyDescent="0.25">
      <c r="A13" s="71">
        <v>3</v>
      </c>
      <c r="B13" s="953" t="s">
        <v>239</v>
      </c>
      <c r="C13" s="835"/>
      <c r="D13" s="835"/>
      <c r="E13" s="835"/>
      <c r="F13" s="835"/>
      <c r="G13" s="835"/>
      <c r="H13" s="835"/>
      <c r="I13" s="251"/>
      <c r="J13" s="251"/>
      <c r="K13" s="33">
        <f t="shared" si="0"/>
        <v>0</v>
      </c>
    </row>
    <row r="14" spans="1:11" ht="26.25" customHeight="1" x14ac:dyDescent="0.25">
      <c r="A14" s="71">
        <v>4</v>
      </c>
      <c r="B14" s="953" t="s">
        <v>240</v>
      </c>
      <c r="C14" s="835"/>
      <c r="D14" s="835"/>
      <c r="E14" s="835"/>
      <c r="F14" s="835"/>
      <c r="G14" s="835"/>
      <c r="H14" s="835"/>
      <c r="I14" s="251"/>
      <c r="J14" s="251"/>
      <c r="K14" s="33">
        <f t="shared" si="0"/>
        <v>0</v>
      </c>
    </row>
    <row r="15" spans="1:11" ht="25.5" customHeight="1" x14ac:dyDescent="0.25">
      <c r="A15" s="71">
        <v>5</v>
      </c>
      <c r="B15" s="953" t="s">
        <v>241</v>
      </c>
      <c r="C15" s="835"/>
      <c r="D15" s="835"/>
      <c r="E15" s="835"/>
      <c r="F15" s="835"/>
      <c r="G15" s="835"/>
      <c r="H15" s="835"/>
      <c r="I15" s="251"/>
      <c r="J15" s="251"/>
      <c r="K15" s="33">
        <f t="shared" si="0"/>
        <v>0</v>
      </c>
    </row>
    <row r="16" spans="1:11" ht="26.25" customHeight="1" x14ac:dyDescent="0.25">
      <c r="A16" s="71">
        <v>6</v>
      </c>
      <c r="B16" s="953" t="s">
        <v>242</v>
      </c>
      <c r="C16" s="835"/>
      <c r="D16" s="835"/>
      <c r="E16" s="835"/>
      <c r="F16" s="835"/>
      <c r="G16" s="835"/>
      <c r="H16" s="835"/>
      <c r="I16" s="251"/>
      <c r="J16" s="251"/>
      <c r="K16" s="33">
        <f t="shared" si="0"/>
        <v>0</v>
      </c>
    </row>
    <row r="17" spans="1:11" ht="33" customHeight="1" x14ac:dyDescent="0.25">
      <c r="A17" s="71">
        <v>7</v>
      </c>
      <c r="B17" s="953" t="s">
        <v>243</v>
      </c>
      <c r="C17" s="835"/>
      <c r="D17" s="835"/>
      <c r="E17" s="835"/>
      <c r="F17" s="835"/>
      <c r="G17" s="835"/>
      <c r="H17" s="835"/>
      <c r="I17" s="251"/>
      <c r="J17" s="251"/>
      <c r="K17" s="33">
        <f t="shared" si="0"/>
        <v>0</v>
      </c>
    </row>
    <row r="18" spans="1:11" ht="27" customHeight="1" thickBot="1" x14ac:dyDescent="0.3">
      <c r="A18" s="319">
        <v>8</v>
      </c>
      <c r="B18" s="954" t="s">
        <v>244</v>
      </c>
      <c r="C18" s="849"/>
      <c r="D18" s="849"/>
      <c r="E18" s="849"/>
      <c r="F18" s="849"/>
      <c r="G18" s="849"/>
      <c r="H18" s="849"/>
      <c r="I18" s="320"/>
      <c r="J18" s="320"/>
      <c r="K18" s="269">
        <f t="shared" si="0"/>
        <v>0</v>
      </c>
    </row>
    <row r="19" spans="1:11" ht="25.5" customHeight="1" thickBot="1" x14ac:dyDescent="0.3">
      <c r="A19" s="231">
        <v>9</v>
      </c>
      <c r="B19" s="955" t="s">
        <v>263</v>
      </c>
      <c r="C19" s="915"/>
      <c r="D19" s="915"/>
      <c r="E19" s="915"/>
      <c r="F19" s="915"/>
      <c r="G19" s="915"/>
      <c r="H19" s="915"/>
      <c r="I19" s="256">
        <f>I11+I12+I13+I14+I15+I16+I17+I18</f>
        <v>0</v>
      </c>
      <c r="J19" s="256">
        <f>J11+J12+J13+J14+J15+J16+J17+J18</f>
        <v>0</v>
      </c>
      <c r="K19" s="256">
        <f>K11+K12+K13+K14+K15+K16+K17+K18</f>
        <v>0</v>
      </c>
    </row>
    <row r="22" spans="1:11" ht="15" customHeight="1" x14ac:dyDescent="0.25">
      <c r="A22" s="767" t="s">
        <v>206</v>
      </c>
      <c r="B22" s="767"/>
      <c r="C22" s="776" t="s">
        <v>772</v>
      </c>
      <c r="D22" s="776"/>
      <c r="E22" s="776"/>
      <c r="F22" s="776"/>
      <c r="G22" s="776"/>
      <c r="H22" s="776"/>
      <c r="I22" s="776"/>
      <c r="J22" s="38"/>
    </row>
    <row r="23" spans="1:11" ht="15" customHeight="1" x14ac:dyDescent="0.25">
      <c r="C23" s="776" t="s">
        <v>773</v>
      </c>
      <c r="D23" s="776"/>
      <c r="E23" s="776"/>
      <c r="F23" s="776"/>
      <c r="G23" s="776"/>
      <c r="H23" s="776"/>
      <c r="I23" s="776"/>
    </row>
    <row r="24" spans="1:11" ht="15" customHeight="1" x14ac:dyDescent="0.25">
      <c r="C24" s="776" t="s">
        <v>774</v>
      </c>
      <c r="D24" s="776"/>
      <c r="E24" s="776"/>
      <c r="F24" s="776"/>
      <c r="G24" s="776"/>
      <c r="H24" s="776"/>
      <c r="I24" s="776"/>
    </row>
  </sheetData>
  <mergeCells count="17">
    <mergeCell ref="B3:H3"/>
    <mergeCell ref="B5:H5"/>
    <mergeCell ref="B15:H15"/>
    <mergeCell ref="C7:E7"/>
    <mergeCell ref="B10:H10"/>
    <mergeCell ref="B11:H11"/>
    <mergeCell ref="B12:H12"/>
    <mergeCell ref="B13:H13"/>
    <mergeCell ref="B14:H14"/>
    <mergeCell ref="C23:I23"/>
    <mergeCell ref="C24:I24"/>
    <mergeCell ref="B16:H16"/>
    <mergeCell ref="B17:H17"/>
    <mergeCell ref="A22:B22"/>
    <mergeCell ref="B18:H18"/>
    <mergeCell ref="B19:H19"/>
    <mergeCell ref="C22:I22"/>
  </mergeCells>
  <phoneticPr fontId="2" type="noConversion"/>
  <pageMargins left="0.75" right="0.75" top="1" bottom="1" header="0.5" footer="0.5"/>
  <pageSetup paperSize="9" orientation="portrait" horizontalDpi="0" verticalDpi="0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9"/>
  <sheetViews>
    <sheetView workbookViewId="0">
      <selection activeCell="C19" sqref="C19:I19"/>
    </sheetView>
  </sheetViews>
  <sheetFormatPr defaultColWidth="8.7109375" defaultRowHeight="15" x14ac:dyDescent="0.25"/>
  <cols>
    <col min="1" max="6" width="8.7109375" style="24"/>
    <col min="7" max="7" width="11.85546875" style="24" customWidth="1"/>
    <col min="8" max="8" width="13.140625" style="24" customWidth="1"/>
    <col min="9" max="11" width="21.140625" style="24" customWidth="1"/>
    <col min="12" max="16384" width="8.7109375" style="24"/>
  </cols>
  <sheetData>
    <row r="2" spans="1:11" x14ac:dyDescent="0.25">
      <c r="I2" s="39"/>
      <c r="J2" s="39"/>
      <c r="K2" s="25" t="s">
        <v>315</v>
      </c>
    </row>
    <row r="3" spans="1:11" ht="26.25" customHeight="1" x14ac:dyDescent="0.25">
      <c r="B3" s="937" t="s">
        <v>1030</v>
      </c>
      <c r="C3" s="937"/>
      <c r="D3" s="937"/>
      <c r="E3" s="937"/>
      <c r="F3" s="937"/>
      <c r="G3" s="937"/>
      <c r="H3" s="937"/>
      <c r="I3" s="937"/>
      <c r="J3" s="937"/>
      <c r="K3" s="937"/>
    </row>
    <row r="4" spans="1:11" x14ac:dyDescent="0.25">
      <c r="A4" s="26"/>
      <c r="B4" s="26"/>
      <c r="C4" s="26"/>
      <c r="D4" s="26"/>
      <c r="E4" s="26"/>
      <c r="F4" s="26"/>
      <c r="G4" s="26"/>
      <c r="H4" s="26"/>
      <c r="I4" s="26"/>
      <c r="J4" s="26"/>
      <c r="K4" s="26"/>
    </row>
    <row r="5" spans="1:11" x14ac:dyDescent="0.25">
      <c r="A5" s="26"/>
      <c r="B5" s="767" t="s">
        <v>98</v>
      </c>
      <c r="C5" s="767"/>
      <c r="D5" s="767"/>
      <c r="E5" s="767"/>
      <c r="F5" s="767"/>
      <c r="G5" s="767"/>
      <c r="H5" s="767"/>
      <c r="I5" s="40"/>
      <c r="J5" s="40"/>
      <c r="K5" s="40"/>
    </row>
    <row r="6" spans="1:11" ht="15.75" thickBot="1" x14ac:dyDescent="0.3">
      <c r="A6" s="28"/>
      <c r="B6" s="26"/>
      <c r="C6" s="26"/>
      <c r="D6" s="26"/>
      <c r="E6" s="26"/>
      <c r="F6" s="26"/>
      <c r="G6" s="26"/>
      <c r="H6" s="26"/>
      <c r="I6" s="26"/>
      <c r="J6" s="26"/>
      <c r="K6" s="26"/>
    </row>
    <row r="7" spans="1:11" ht="15.75" thickBot="1" x14ac:dyDescent="0.3">
      <c r="A7" s="28">
        <v>1</v>
      </c>
      <c r="B7" s="26" t="s">
        <v>99</v>
      </c>
      <c r="C7" s="768">
        <f>'150.00'!C8:F8</f>
        <v>222222222222</v>
      </c>
      <c r="D7" s="769"/>
      <c r="E7" s="770"/>
      <c r="F7" s="26"/>
      <c r="G7" s="26"/>
      <c r="H7" s="26"/>
      <c r="I7" s="53"/>
      <c r="J7" s="53"/>
      <c r="K7" s="53"/>
    </row>
    <row r="8" spans="1:11" ht="30.75" customHeight="1" thickBot="1" x14ac:dyDescent="0.3">
      <c r="A8" s="28">
        <v>2</v>
      </c>
      <c r="B8" s="960" t="s">
        <v>100</v>
      </c>
      <c r="C8" s="960"/>
      <c r="D8" s="960"/>
      <c r="E8" s="960"/>
      <c r="F8" s="960"/>
      <c r="G8" s="29">
        <f>'150.00'!K10</f>
        <v>2021</v>
      </c>
      <c r="H8" s="26"/>
      <c r="I8" s="26"/>
      <c r="J8" s="26"/>
      <c r="K8" s="26"/>
    </row>
    <row r="9" spans="1:11" ht="15.75" thickBot="1" x14ac:dyDescent="0.3">
      <c r="I9" s="25" t="s">
        <v>418</v>
      </c>
      <c r="J9" s="25" t="s">
        <v>717</v>
      </c>
      <c r="K9" s="25" t="s">
        <v>315</v>
      </c>
    </row>
    <row r="10" spans="1:11" ht="51.75" customHeight="1" x14ac:dyDescent="0.25">
      <c r="A10" s="49" t="s">
        <v>161</v>
      </c>
      <c r="B10" s="771" t="s">
        <v>153</v>
      </c>
      <c r="C10" s="771"/>
      <c r="D10" s="771"/>
      <c r="E10" s="771"/>
      <c r="F10" s="771"/>
      <c r="G10" s="771"/>
      <c r="H10" s="771"/>
      <c r="I10" s="232" t="s">
        <v>928</v>
      </c>
      <c r="J10" s="232" t="s">
        <v>719</v>
      </c>
      <c r="K10" s="50" t="s">
        <v>115</v>
      </c>
    </row>
    <row r="11" spans="1:11" ht="42.75" customHeight="1" x14ac:dyDescent="0.25">
      <c r="A11" s="72">
        <v>1</v>
      </c>
      <c r="B11" s="835" t="s">
        <v>246</v>
      </c>
      <c r="C11" s="835"/>
      <c r="D11" s="835"/>
      <c r="E11" s="835"/>
      <c r="F11" s="835"/>
      <c r="G11" s="835"/>
      <c r="H11" s="835"/>
      <c r="I11" s="325"/>
      <c r="J11" s="325"/>
      <c r="K11" s="35">
        <f>SUM(I11:J11)</f>
        <v>0</v>
      </c>
    </row>
    <row r="12" spans="1:11" ht="27" customHeight="1" x14ac:dyDescent="0.25">
      <c r="A12" s="72">
        <v>2</v>
      </c>
      <c r="B12" s="835" t="s">
        <v>247</v>
      </c>
      <c r="C12" s="835"/>
      <c r="D12" s="835"/>
      <c r="E12" s="835"/>
      <c r="F12" s="835"/>
      <c r="G12" s="835"/>
      <c r="H12" s="835"/>
      <c r="I12" s="325"/>
      <c r="J12" s="325"/>
      <c r="K12" s="35">
        <f>SUM(I12:J12)</f>
        <v>0</v>
      </c>
    </row>
    <row r="13" spans="1:11" ht="25.5" customHeight="1" thickBot="1" x14ac:dyDescent="0.3">
      <c r="A13" s="90">
        <v>3</v>
      </c>
      <c r="B13" s="849" t="s">
        <v>248</v>
      </c>
      <c r="C13" s="849"/>
      <c r="D13" s="849"/>
      <c r="E13" s="849"/>
      <c r="F13" s="849"/>
      <c r="G13" s="849"/>
      <c r="H13" s="849"/>
      <c r="I13" s="320"/>
      <c r="J13" s="320"/>
      <c r="K13" s="35">
        <f>SUM(I13:J13)</f>
        <v>0</v>
      </c>
    </row>
    <row r="14" spans="1:11" ht="24.75" customHeight="1" thickBot="1" x14ac:dyDescent="0.3">
      <c r="A14" s="106">
        <v>4</v>
      </c>
      <c r="B14" s="958" t="s">
        <v>264</v>
      </c>
      <c r="C14" s="959"/>
      <c r="D14" s="959"/>
      <c r="E14" s="959"/>
      <c r="F14" s="959"/>
      <c r="G14" s="959"/>
      <c r="H14" s="959"/>
      <c r="I14" s="256">
        <f>SUM(I11:I13)</f>
        <v>0</v>
      </c>
      <c r="J14" s="256">
        <f>SUM(J11:J13)</f>
        <v>0</v>
      </c>
      <c r="K14" s="256">
        <f>SUM(K11:K13)</f>
        <v>0</v>
      </c>
    </row>
    <row r="15" spans="1:11" ht="13.5" customHeight="1" x14ac:dyDescent="0.25">
      <c r="A15" s="48"/>
      <c r="B15" s="69"/>
      <c r="C15" s="69"/>
      <c r="D15" s="69"/>
      <c r="E15" s="69"/>
      <c r="F15" s="69"/>
      <c r="G15" s="69"/>
      <c r="H15" s="69"/>
      <c r="I15" s="69"/>
      <c r="J15" s="69"/>
      <c r="K15" s="48"/>
    </row>
    <row r="16" spans="1:11" x14ac:dyDescent="0.25">
      <c r="A16" s="26"/>
      <c r="B16" s="26"/>
      <c r="C16" s="26"/>
      <c r="D16" s="26"/>
      <c r="E16" s="26"/>
      <c r="F16" s="26"/>
      <c r="G16" s="26"/>
      <c r="H16" s="26"/>
      <c r="I16" s="26"/>
      <c r="J16" s="26"/>
      <c r="K16" s="26"/>
    </row>
    <row r="17" spans="1:9" ht="16.5" customHeight="1" x14ac:dyDescent="0.25">
      <c r="A17" s="767" t="s">
        <v>206</v>
      </c>
      <c r="B17" s="767"/>
      <c r="C17" s="776" t="s">
        <v>792</v>
      </c>
      <c r="D17" s="776"/>
      <c r="E17" s="776"/>
      <c r="F17" s="776"/>
      <c r="G17" s="776"/>
      <c r="H17" s="776"/>
      <c r="I17" s="776"/>
    </row>
    <row r="18" spans="1:9" x14ac:dyDescent="0.25">
      <c r="C18" s="776" t="s">
        <v>791</v>
      </c>
      <c r="D18" s="776"/>
      <c r="E18" s="776"/>
      <c r="F18" s="776"/>
      <c r="G18" s="776"/>
      <c r="H18" s="776"/>
      <c r="I18" s="776"/>
    </row>
    <row r="19" spans="1:9" x14ac:dyDescent="0.25">
      <c r="C19" s="776" t="s">
        <v>790</v>
      </c>
      <c r="D19" s="776"/>
      <c r="E19" s="776"/>
      <c r="F19" s="776"/>
      <c r="G19" s="776"/>
      <c r="H19" s="776"/>
      <c r="I19" s="776"/>
    </row>
  </sheetData>
  <mergeCells count="13">
    <mergeCell ref="C18:I18"/>
    <mergeCell ref="C19:I19"/>
    <mergeCell ref="C7:E7"/>
    <mergeCell ref="B10:H10"/>
    <mergeCell ref="B3:K3"/>
    <mergeCell ref="B5:H5"/>
    <mergeCell ref="A17:B17"/>
    <mergeCell ref="B13:H13"/>
    <mergeCell ref="B14:H14"/>
    <mergeCell ref="B11:H11"/>
    <mergeCell ref="B12:H12"/>
    <mergeCell ref="B8:F8"/>
    <mergeCell ref="C17:I17"/>
  </mergeCells>
  <phoneticPr fontId="2" type="noConversion"/>
  <pageMargins left="0.75" right="0.75" top="1" bottom="1" header="0.5" footer="0.5"/>
  <pageSetup paperSize="9" orientation="portrait" horizontalDpi="0" verticalDpi="0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2"/>
  <sheetViews>
    <sheetView workbookViewId="0">
      <selection activeCell="B4" sqref="B4"/>
    </sheetView>
  </sheetViews>
  <sheetFormatPr defaultColWidth="8.7109375" defaultRowHeight="15" x14ac:dyDescent="0.25"/>
  <cols>
    <col min="1" max="6" width="8.7109375" style="24"/>
    <col min="7" max="7" width="14.28515625" style="24" customWidth="1"/>
    <col min="8" max="9" width="8.7109375" style="24"/>
    <col min="10" max="12" width="24.42578125" style="24" customWidth="1"/>
    <col min="13" max="16384" width="8.7109375" style="24"/>
  </cols>
  <sheetData>
    <row r="2" spans="1:13" x14ac:dyDescent="0.25">
      <c r="L2" s="25" t="s">
        <v>315</v>
      </c>
    </row>
    <row r="3" spans="1:13" ht="24" customHeight="1" x14ac:dyDescent="0.25">
      <c r="B3" s="937" t="s">
        <v>1031</v>
      </c>
      <c r="C3" s="937"/>
      <c r="D3" s="937"/>
      <c r="E3" s="937"/>
      <c r="F3" s="937"/>
      <c r="G3" s="937"/>
      <c r="H3" s="937"/>
      <c r="I3" s="937"/>
      <c r="J3" s="937"/>
      <c r="K3" s="937"/>
      <c r="L3" s="937"/>
    </row>
    <row r="4" spans="1:13" x14ac:dyDescent="0.25">
      <c r="A4" s="26"/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</row>
    <row r="5" spans="1:13" x14ac:dyDescent="0.25">
      <c r="A5" s="26"/>
      <c r="B5" s="767" t="s">
        <v>98</v>
      </c>
      <c r="C5" s="767"/>
      <c r="D5" s="767"/>
      <c r="E5" s="767"/>
      <c r="F5" s="767"/>
      <c r="G5" s="767"/>
      <c r="H5" s="40"/>
      <c r="I5" s="40"/>
      <c r="J5" s="40"/>
      <c r="K5" s="40"/>
      <c r="L5" s="40"/>
    </row>
    <row r="6" spans="1:13" ht="15.75" thickBot="1" x14ac:dyDescent="0.3">
      <c r="A6" s="28"/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</row>
    <row r="7" spans="1:13" ht="15.75" thickBot="1" x14ac:dyDescent="0.3">
      <c r="A7" s="28">
        <v>1</v>
      </c>
      <c r="B7" s="26" t="s">
        <v>99</v>
      </c>
      <c r="C7" s="768">
        <f>'150.00'!C8:F8</f>
        <v>222222222222</v>
      </c>
      <c r="D7" s="769"/>
      <c r="E7" s="770"/>
      <c r="F7" s="26"/>
      <c r="G7" s="26"/>
      <c r="H7" s="53"/>
      <c r="I7" s="53"/>
      <c r="J7" s="53"/>
      <c r="K7" s="53"/>
      <c r="L7" s="53"/>
    </row>
    <row r="8" spans="1:13" ht="30" customHeight="1" thickBot="1" x14ac:dyDescent="0.3">
      <c r="A8" s="28">
        <v>2</v>
      </c>
      <c r="B8" s="963" t="s">
        <v>100</v>
      </c>
      <c r="C8" s="963"/>
      <c r="D8" s="963"/>
      <c r="E8" s="963"/>
      <c r="F8" s="963"/>
      <c r="G8" s="26"/>
      <c r="H8" s="29">
        <f>'150.00'!K10</f>
        <v>2021</v>
      </c>
      <c r="I8" s="26"/>
      <c r="J8" s="26"/>
      <c r="K8" s="26"/>
      <c r="L8" s="26"/>
    </row>
    <row r="9" spans="1:13" ht="15.75" thickBot="1" x14ac:dyDescent="0.3">
      <c r="J9" s="25" t="s">
        <v>418</v>
      </c>
      <c r="K9" s="25" t="s">
        <v>717</v>
      </c>
      <c r="L9" s="25" t="s">
        <v>315</v>
      </c>
    </row>
    <row r="10" spans="1:13" ht="42.75" customHeight="1" x14ac:dyDescent="0.25">
      <c r="A10" s="49" t="s">
        <v>161</v>
      </c>
      <c r="B10" s="946" t="s">
        <v>153</v>
      </c>
      <c r="C10" s="947"/>
      <c r="D10" s="947"/>
      <c r="E10" s="947"/>
      <c r="F10" s="947"/>
      <c r="G10" s="947"/>
      <c r="H10" s="947"/>
      <c r="I10" s="964"/>
      <c r="J10" s="232" t="s">
        <v>928</v>
      </c>
      <c r="K10" s="232" t="s">
        <v>719</v>
      </c>
      <c r="L10" s="50" t="s">
        <v>115</v>
      </c>
    </row>
    <row r="11" spans="1:13" ht="30.6" customHeight="1" x14ac:dyDescent="0.25">
      <c r="A11" s="42">
        <v>1</v>
      </c>
      <c r="B11" s="858" t="s">
        <v>0</v>
      </c>
      <c r="C11" s="941"/>
      <c r="D11" s="941"/>
      <c r="E11" s="941"/>
      <c r="F11" s="941"/>
      <c r="G11" s="941"/>
      <c r="H11" s="941"/>
      <c r="I11" s="965"/>
      <c r="J11" s="351"/>
      <c r="K11" s="351"/>
      <c r="L11" s="33">
        <f>SUM(J11:K11)</f>
        <v>0</v>
      </c>
      <c r="M11" s="24" t="s">
        <v>2</v>
      </c>
    </row>
    <row r="12" spans="1:13" ht="35.450000000000003" customHeight="1" thickBot="1" x14ac:dyDescent="0.3">
      <c r="A12" s="55">
        <v>2</v>
      </c>
      <c r="B12" s="949" t="s">
        <v>1</v>
      </c>
      <c r="C12" s="950"/>
      <c r="D12" s="950"/>
      <c r="E12" s="950"/>
      <c r="F12" s="950"/>
      <c r="G12" s="950"/>
      <c r="H12" s="950"/>
      <c r="I12" s="961"/>
      <c r="J12" s="352"/>
      <c r="K12" s="352"/>
      <c r="L12" s="33">
        <f>SUM(J12:K12)</f>
        <v>0</v>
      </c>
      <c r="M12" s="24" t="s">
        <v>287</v>
      </c>
    </row>
    <row r="13" spans="1:13" ht="35.450000000000003" customHeight="1" thickBot="1" x14ac:dyDescent="0.3">
      <c r="A13" s="42">
        <v>3</v>
      </c>
      <c r="B13" s="949" t="s">
        <v>693</v>
      </c>
      <c r="C13" s="950"/>
      <c r="D13" s="950"/>
      <c r="E13" s="950"/>
      <c r="F13" s="950"/>
      <c r="G13" s="950"/>
      <c r="H13" s="950"/>
      <c r="I13" s="961"/>
      <c r="J13" s="353">
        <f>SUM(J11:J12)</f>
        <v>0</v>
      </c>
      <c r="K13" s="353">
        <f>SUM(K11:K12)</f>
        <v>0</v>
      </c>
      <c r="L13" s="33">
        <f>SUM(J13:K13)</f>
        <v>0</v>
      </c>
    </row>
    <row r="14" spans="1:13" x14ac:dyDescent="0.25">
      <c r="A14" s="27"/>
      <c r="B14" s="962"/>
      <c r="C14" s="962"/>
      <c r="D14" s="962"/>
      <c r="E14" s="962"/>
      <c r="F14" s="962"/>
      <c r="G14" s="962"/>
      <c r="H14" s="962"/>
      <c r="I14" s="326"/>
      <c r="J14" s="326"/>
      <c r="K14" s="326"/>
      <c r="L14" s="48"/>
    </row>
    <row r="15" spans="1:13" x14ac:dyDescent="0.25">
      <c r="A15" s="48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48"/>
    </row>
    <row r="16" spans="1:13" x14ac:dyDescent="0.25">
      <c r="A16" s="26"/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</row>
    <row r="17" spans="1:11" ht="12.75" customHeight="1" x14ac:dyDescent="0.25">
      <c r="A17" s="767" t="s">
        <v>206</v>
      </c>
      <c r="B17" s="767"/>
      <c r="C17" s="776" t="s">
        <v>793</v>
      </c>
      <c r="D17" s="776"/>
      <c r="E17" s="776"/>
      <c r="F17" s="776"/>
      <c r="G17" s="776"/>
      <c r="H17" s="776"/>
      <c r="I17" s="776"/>
      <c r="J17" s="114"/>
      <c r="K17" s="114"/>
    </row>
    <row r="18" spans="1:11" x14ac:dyDescent="0.25">
      <c r="C18" s="776" t="s">
        <v>794</v>
      </c>
      <c r="D18" s="776"/>
      <c r="E18" s="776"/>
      <c r="F18" s="776"/>
      <c r="G18" s="776"/>
      <c r="H18" s="776"/>
      <c r="I18" s="776"/>
    </row>
    <row r="19" spans="1:11" x14ac:dyDescent="0.25">
      <c r="C19" s="776" t="s">
        <v>795</v>
      </c>
      <c r="D19" s="776"/>
      <c r="E19" s="776"/>
      <c r="F19" s="776"/>
      <c r="G19" s="776"/>
      <c r="H19" s="776"/>
      <c r="I19" s="776"/>
    </row>
    <row r="20" spans="1:11" x14ac:dyDescent="0.25">
      <c r="C20" s="776"/>
      <c r="D20" s="776"/>
      <c r="E20" s="776"/>
      <c r="F20" s="776"/>
      <c r="G20" s="776"/>
      <c r="H20" s="776"/>
      <c r="I20" s="776"/>
    </row>
    <row r="21" spans="1:11" x14ac:dyDescent="0.25">
      <c r="C21" s="776"/>
      <c r="D21" s="776"/>
      <c r="E21" s="776"/>
      <c r="F21" s="776"/>
      <c r="G21" s="776"/>
      <c r="H21" s="776"/>
      <c r="I21" s="776"/>
    </row>
    <row r="22" spans="1:11" x14ac:dyDescent="0.25">
      <c r="C22" s="776"/>
      <c r="D22" s="776"/>
      <c r="E22" s="776"/>
      <c r="F22" s="776"/>
      <c r="G22" s="776"/>
      <c r="H22" s="776"/>
      <c r="I22" s="776"/>
    </row>
  </sheetData>
  <mergeCells count="16">
    <mergeCell ref="C7:E7"/>
    <mergeCell ref="B3:L3"/>
    <mergeCell ref="B5:G5"/>
    <mergeCell ref="A17:B17"/>
    <mergeCell ref="B14:H14"/>
    <mergeCell ref="B8:F8"/>
    <mergeCell ref="B10:I10"/>
    <mergeCell ref="B11:I11"/>
    <mergeCell ref="B12:I12"/>
    <mergeCell ref="C19:I19"/>
    <mergeCell ref="C20:I20"/>
    <mergeCell ref="C21:I21"/>
    <mergeCell ref="C22:I22"/>
    <mergeCell ref="B13:I13"/>
    <mergeCell ref="C17:I17"/>
    <mergeCell ref="C18:I18"/>
  </mergeCells>
  <phoneticPr fontId="2" type="noConversion"/>
  <pageMargins left="0.75" right="0.75" top="1" bottom="1" header="0.5" footer="0.5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"/>
  <sheetViews>
    <sheetView topLeftCell="A4" workbookViewId="0">
      <pane xSplit="1" ySplit="6" topLeftCell="B10" activePane="bottomRight" state="frozen"/>
      <selection activeCell="A4" sqref="A4"/>
      <selection pane="topRight" activeCell="B4" sqref="B4"/>
      <selection pane="bottomLeft" activeCell="A11" sqref="A11"/>
      <selection pane="bottomRight" activeCell="J11" sqref="J11"/>
    </sheetView>
  </sheetViews>
  <sheetFormatPr defaultRowHeight="12.75" x14ac:dyDescent="0.2"/>
  <cols>
    <col min="2" max="2" width="21.140625" customWidth="1"/>
    <col min="4" max="4" width="30.42578125" customWidth="1"/>
    <col min="9" max="11" width="18.7109375" customWidth="1"/>
  </cols>
  <sheetData>
    <row r="1" spans="1:11" ht="15" x14ac:dyDescent="0.25">
      <c r="A1" s="24"/>
      <c r="B1" s="24"/>
      <c r="C1" s="24"/>
      <c r="D1" s="24"/>
      <c r="E1" s="24"/>
      <c r="F1" s="24"/>
      <c r="G1" s="39"/>
      <c r="H1" s="39"/>
      <c r="I1" s="39"/>
      <c r="J1" s="25" t="s">
        <v>315</v>
      </c>
    </row>
    <row r="2" spans="1:11" ht="15.75" x14ac:dyDescent="0.25">
      <c r="A2" s="24"/>
      <c r="B2" s="967" t="s">
        <v>276</v>
      </c>
      <c r="C2" s="967"/>
      <c r="D2" s="967"/>
      <c r="E2" s="967"/>
      <c r="F2" s="967"/>
      <c r="G2" s="967"/>
      <c r="H2" s="967"/>
      <c r="I2" s="967"/>
      <c r="J2" s="967"/>
    </row>
    <row r="3" spans="1:11" ht="15" x14ac:dyDescent="0.25">
      <c r="A3" s="26"/>
      <c r="B3" s="26"/>
      <c r="C3" s="26"/>
      <c r="D3" s="26"/>
      <c r="E3" s="26"/>
      <c r="F3" s="26"/>
      <c r="G3" s="26"/>
      <c r="H3" s="26"/>
      <c r="I3" s="26"/>
      <c r="J3" s="26"/>
    </row>
    <row r="4" spans="1:11" ht="15" x14ac:dyDescent="0.25">
      <c r="A4" s="26"/>
      <c r="B4" s="767" t="s">
        <v>98</v>
      </c>
      <c r="C4" s="767"/>
      <c r="D4" s="767"/>
      <c r="E4" s="767"/>
      <c r="F4" s="767"/>
      <c r="G4" s="40"/>
      <c r="H4" s="40"/>
      <c r="I4" s="40"/>
      <c r="J4" s="40"/>
    </row>
    <row r="5" spans="1:11" ht="15.75" thickBot="1" x14ac:dyDescent="0.3">
      <c r="A5" s="28"/>
      <c r="B5" s="26"/>
      <c r="C5" s="26"/>
      <c r="D5" s="26"/>
      <c r="E5" s="26"/>
      <c r="F5" s="26"/>
      <c r="G5" s="26"/>
      <c r="H5" s="26"/>
      <c r="I5" s="26"/>
      <c r="J5" s="26"/>
    </row>
    <row r="6" spans="1:11" ht="15.75" thickBot="1" x14ac:dyDescent="0.3">
      <c r="A6" s="28">
        <v>1</v>
      </c>
      <c r="B6" s="26" t="s">
        <v>99</v>
      </c>
      <c r="C6" s="768">
        <f>'150.00'!C8:F8</f>
        <v>222222222222</v>
      </c>
      <c r="D6" s="769"/>
      <c r="E6" s="770"/>
      <c r="F6" s="26"/>
      <c r="G6" s="53"/>
      <c r="H6" s="53"/>
      <c r="I6" s="53"/>
      <c r="J6" s="53"/>
    </row>
    <row r="7" spans="1:11" ht="15.75" thickBot="1" x14ac:dyDescent="0.3">
      <c r="A7" s="28">
        <v>2</v>
      </c>
      <c r="B7" s="963" t="s">
        <v>100</v>
      </c>
      <c r="C7" s="963"/>
      <c r="D7" s="963"/>
      <c r="E7" s="963"/>
      <c r="F7" s="963"/>
      <c r="G7" s="70">
        <f>'150.00'!K10</f>
        <v>2021</v>
      </c>
      <c r="H7" s="48"/>
      <c r="I7" s="48"/>
      <c r="J7" s="26"/>
    </row>
    <row r="8" spans="1:11" ht="15.75" thickBot="1" x14ac:dyDescent="0.3">
      <c r="A8" s="24"/>
      <c r="B8" s="24"/>
      <c r="C8" s="24"/>
      <c r="D8" s="24"/>
      <c r="E8" s="24"/>
      <c r="F8" s="24"/>
      <c r="G8" s="24"/>
      <c r="H8" s="24"/>
      <c r="I8" s="25" t="s">
        <v>418</v>
      </c>
      <c r="J8" s="25" t="s">
        <v>717</v>
      </c>
      <c r="K8" s="25" t="s">
        <v>315</v>
      </c>
    </row>
    <row r="9" spans="1:11" ht="45.6" customHeight="1" thickBot="1" x14ac:dyDescent="0.25">
      <c r="A9" s="99" t="s">
        <v>161</v>
      </c>
      <c r="B9" s="354" t="s">
        <v>797</v>
      </c>
      <c r="C9" s="885" t="s">
        <v>277</v>
      </c>
      <c r="D9" s="886"/>
      <c r="E9" s="944" t="s">
        <v>278</v>
      </c>
      <c r="F9" s="885"/>
      <c r="G9" s="944" t="s">
        <v>796</v>
      </c>
      <c r="H9" s="886"/>
      <c r="I9" s="233" t="s">
        <v>928</v>
      </c>
      <c r="J9" s="233" t="s">
        <v>719</v>
      </c>
      <c r="K9" s="324" t="s">
        <v>115</v>
      </c>
    </row>
    <row r="10" spans="1:11" ht="15" x14ac:dyDescent="0.25">
      <c r="A10" s="58">
        <v>1</v>
      </c>
      <c r="B10" s="355"/>
      <c r="C10" s="966"/>
      <c r="D10" s="966"/>
      <c r="E10" s="966"/>
      <c r="F10" s="966"/>
      <c r="G10" s="966"/>
      <c r="H10" s="966"/>
      <c r="I10" s="481"/>
      <c r="J10" s="482"/>
      <c r="K10" s="490">
        <f>SUM(I10:J10)</f>
        <v>0</v>
      </c>
    </row>
    <row r="11" spans="1:11" ht="15" x14ac:dyDescent="0.25">
      <c r="A11" s="58">
        <v>2</v>
      </c>
      <c r="B11" s="202"/>
      <c r="C11" s="966"/>
      <c r="D11" s="966"/>
      <c r="E11" s="700"/>
      <c r="F11" s="700"/>
      <c r="G11" s="700"/>
      <c r="H11" s="700"/>
      <c r="I11" s="451"/>
      <c r="J11" s="452"/>
      <c r="K11" s="491">
        <f>SUM(I11:J11)</f>
        <v>0</v>
      </c>
    </row>
    <row r="12" spans="1:11" ht="15" x14ac:dyDescent="0.25">
      <c r="A12" s="63">
        <v>3</v>
      </c>
      <c r="B12" s="358"/>
      <c r="C12" s="966"/>
      <c r="D12" s="966"/>
      <c r="E12" s="700"/>
      <c r="F12" s="700"/>
      <c r="G12" s="700"/>
      <c r="H12" s="700"/>
      <c r="I12" s="451"/>
      <c r="J12" s="452"/>
      <c r="K12" s="491">
        <f t="shared" ref="K12:K30" si="0">SUM(I12:J12)</f>
        <v>0</v>
      </c>
    </row>
    <row r="13" spans="1:11" ht="15" x14ac:dyDescent="0.25">
      <c r="A13" s="42">
        <v>4</v>
      </c>
      <c r="B13" s="358"/>
      <c r="C13" s="966"/>
      <c r="D13" s="966"/>
      <c r="E13" s="700"/>
      <c r="F13" s="700"/>
      <c r="G13" s="700"/>
      <c r="H13" s="700"/>
      <c r="I13" s="451"/>
      <c r="J13" s="452"/>
      <c r="K13" s="491">
        <f t="shared" si="0"/>
        <v>0</v>
      </c>
    </row>
    <row r="14" spans="1:11" ht="15" x14ac:dyDescent="0.25">
      <c r="A14" s="63">
        <v>5</v>
      </c>
      <c r="B14" s="358"/>
      <c r="C14" s="966"/>
      <c r="D14" s="966"/>
      <c r="E14" s="700"/>
      <c r="F14" s="700"/>
      <c r="G14" s="700"/>
      <c r="H14" s="700"/>
      <c r="I14" s="451"/>
      <c r="J14" s="452"/>
      <c r="K14" s="491">
        <f t="shared" si="0"/>
        <v>0</v>
      </c>
    </row>
    <row r="15" spans="1:11" ht="15" x14ac:dyDescent="0.25">
      <c r="A15" s="63">
        <v>6</v>
      </c>
      <c r="B15" s="358"/>
      <c r="C15" s="966"/>
      <c r="D15" s="966"/>
      <c r="E15" s="700"/>
      <c r="F15" s="700"/>
      <c r="G15" s="700"/>
      <c r="H15" s="700"/>
      <c r="I15" s="451"/>
      <c r="J15" s="452"/>
      <c r="K15" s="491">
        <f t="shared" si="0"/>
        <v>0</v>
      </c>
    </row>
    <row r="16" spans="1:11" ht="15" x14ac:dyDescent="0.25">
      <c r="A16" s="42">
        <v>7</v>
      </c>
      <c r="B16" s="358"/>
      <c r="C16" s="966"/>
      <c r="D16" s="966"/>
      <c r="E16" s="700"/>
      <c r="F16" s="700"/>
      <c r="G16" s="700"/>
      <c r="H16" s="700"/>
      <c r="I16" s="451"/>
      <c r="J16" s="452"/>
      <c r="K16" s="491">
        <f t="shared" si="0"/>
        <v>0</v>
      </c>
    </row>
    <row r="17" spans="1:11" ht="15" x14ac:dyDescent="0.25">
      <c r="A17" s="63">
        <v>8</v>
      </c>
      <c r="B17" s="358"/>
      <c r="C17" s="966"/>
      <c r="D17" s="966"/>
      <c r="E17" s="700"/>
      <c r="F17" s="700"/>
      <c r="G17" s="700"/>
      <c r="H17" s="700"/>
      <c r="I17" s="451"/>
      <c r="J17" s="452"/>
      <c r="K17" s="491">
        <f t="shared" si="0"/>
        <v>0</v>
      </c>
    </row>
    <row r="18" spans="1:11" ht="15" x14ac:dyDescent="0.25">
      <c r="A18" s="42">
        <v>9</v>
      </c>
      <c r="B18" s="358"/>
      <c r="C18" s="966"/>
      <c r="D18" s="966"/>
      <c r="E18" s="700"/>
      <c r="F18" s="700"/>
      <c r="G18" s="700"/>
      <c r="H18" s="700"/>
      <c r="I18" s="451"/>
      <c r="J18" s="452"/>
      <c r="K18" s="491">
        <f t="shared" si="0"/>
        <v>0</v>
      </c>
    </row>
    <row r="19" spans="1:11" ht="15" x14ac:dyDescent="0.25">
      <c r="A19" s="63">
        <v>10</v>
      </c>
      <c r="B19" s="358"/>
      <c r="C19" s="966"/>
      <c r="D19" s="966"/>
      <c r="E19" s="700"/>
      <c r="F19" s="700"/>
      <c r="G19" s="700"/>
      <c r="H19" s="700"/>
      <c r="I19" s="451"/>
      <c r="J19" s="452"/>
      <c r="K19" s="491">
        <f t="shared" si="0"/>
        <v>0</v>
      </c>
    </row>
    <row r="20" spans="1:11" ht="15" x14ac:dyDescent="0.25">
      <c r="A20" s="63">
        <v>11</v>
      </c>
      <c r="B20" s="358"/>
      <c r="C20" s="966"/>
      <c r="D20" s="966"/>
      <c r="E20" s="700"/>
      <c r="F20" s="700"/>
      <c r="G20" s="700"/>
      <c r="H20" s="700"/>
      <c r="I20" s="451"/>
      <c r="J20" s="452"/>
      <c r="K20" s="491">
        <f t="shared" si="0"/>
        <v>0</v>
      </c>
    </row>
    <row r="21" spans="1:11" ht="15" x14ac:dyDescent="0.25">
      <c r="A21" s="42">
        <v>12</v>
      </c>
      <c r="B21" s="358"/>
      <c r="C21" s="966"/>
      <c r="D21" s="966"/>
      <c r="E21" s="700"/>
      <c r="F21" s="700"/>
      <c r="G21" s="700"/>
      <c r="H21" s="700"/>
      <c r="I21" s="451"/>
      <c r="J21" s="452"/>
      <c r="K21" s="491">
        <f t="shared" si="0"/>
        <v>0</v>
      </c>
    </row>
    <row r="22" spans="1:11" ht="15" x14ac:dyDescent="0.25">
      <c r="A22" s="63">
        <v>13</v>
      </c>
      <c r="B22" s="358"/>
      <c r="C22" s="966"/>
      <c r="D22" s="966"/>
      <c r="E22" s="700"/>
      <c r="F22" s="700"/>
      <c r="G22" s="700"/>
      <c r="H22" s="700"/>
      <c r="I22" s="451"/>
      <c r="J22" s="452"/>
      <c r="K22" s="491">
        <f t="shared" si="0"/>
        <v>0</v>
      </c>
    </row>
    <row r="23" spans="1:11" ht="15" x14ac:dyDescent="0.25">
      <c r="A23" s="42">
        <v>14</v>
      </c>
      <c r="B23" s="358"/>
      <c r="C23" s="966"/>
      <c r="D23" s="966"/>
      <c r="E23" s="700"/>
      <c r="F23" s="700"/>
      <c r="G23" s="700"/>
      <c r="H23" s="700"/>
      <c r="I23" s="451"/>
      <c r="J23" s="452"/>
      <c r="K23" s="491">
        <f t="shared" si="0"/>
        <v>0</v>
      </c>
    </row>
    <row r="24" spans="1:11" ht="15" x14ac:dyDescent="0.25">
      <c r="A24" s="63">
        <v>15</v>
      </c>
      <c r="B24" s="358"/>
      <c r="C24" s="966"/>
      <c r="D24" s="966"/>
      <c r="E24" s="700"/>
      <c r="F24" s="700"/>
      <c r="G24" s="700"/>
      <c r="H24" s="700"/>
      <c r="I24" s="451"/>
      <c r="J24" s="452"/>
      <c r="K24" s="491">
        <f t="shared" si="0"/>
        <v>0</v>
      </c>
    </row>
    <row r="25" spans="1:11" ht="15" x14ac:dyDescent="0.25">
      <c r="A25" s="63">
        <v>16</v>
      </c>
      <c r="B25" s="358"/>
      <c r="C25" s="966"/>
      <c r="D25" s="966"/>
      <c r="E25" s="700"/>
      <c r="F25" s="700"/>
      <c r="G25" s="700"/>
      <c r="H25" s="700"/>
      <c r="I25" s="451"/>
      <c r="J25" s="452"/>
      <c r="K25" s="491">
        <f t="shared" si="0"/>
        <v>0</v>
      </c>
    </row>
    <row r="26" spans="1:11" ht="15" x14ac:dyDescent="0.25">
      <c r="A26" s="42">
        <v>17</v>
      </c>
      <c r="B26" s="358"/>
      <c r="C26" s="966"/>
      <c r="D26" s="966"/>
      <c r="E26" s="700"/>
      <c r="F26" s="700"/>
      <c r="G26" s="700"/>
      <c r="H26" s="700"/>
      <c r="I26" s="451"/>
      <c r="J26" s="452"/>
      <c r="K26" s="491">
        <f t="shared" si="0"/>
        <v>0</v>
      </c>
    </row>
    <row r="27" spans="1:11" ht="15" x14ac:dyDescent="0.25">
      <c r="A27" s="63">
        <v>18</v>
      </c>
      <c r="B27" s="358"/>
      <c r="C27" s="966"/>
      <c r="D27" s="966"/>
      <c r="E27" s="700"/>
      <c r="F27" s="700"/>
      <c r="G27" s="700"/>
      <c r="H27" s="700"/>
      <c r="I27" s="451"/>
      <c r="J27" s="452"/>
      <c r="K27" s="491">
        <f t="shared" si="0"/>
        <v>0</v>
      </c>
    </row>
    <row r="28" spans="1:11" ht="15" x14ac:dyDescent="0.25">
      <c r="A28" s="42">
        <v>19</v>
      </c>
      <c r="B28" s="358"/>
      <c r="C28" s="966"/>
      <c r="D28" s="966"/>
      <c r="E28" s="700"/>
      <c r="F28" s="700"/>
      <c r="G28" s="700"/>
      <c r="H28" s="700"/>
      <c r="I28" s="451"/>
      <c r="J28" s="452"/>
      <c r="K28" s="491">
        <f t="shared" si="0"/>
        <v>0</v>
      </c>
    </row>
    <row r="29" spans="1:11" ht="15" x14ac:dyDescent="0.25">
      <c r="A29" s="63">
        <v>20</v>
      </c>
      <c r="B29" s="358"/>
      <c r="C29" s="966"/>
      <c r="D29" s="966"/>
      <c r="E29" s="700"/>
      <c r="F29" s="700"/>
      <c r="G29" s="700"/>
      <c r="H29" s="700"/>
      <c r="I29" s="451"/>
      <c r="J29" s="452"/>
      <c r="K29" s="491">
        <f t="shared" si="0"/>
        <v>0</v>
      </c>
    </row>
    <row r="30" spans="1:11" ht="15" x14ac:dyDescent="0.25">
      <c r="A30" s="63" t="s">
        <v>304</v>
      </c>
      <c r="B30" s="850"/>
      <c r="C30" s="850"/>
      <c r="D30" s="850"/>
      <c r="E30" s="850"/>
      <c r="F30" s="850"/>
      <c r="G30" s="933"/>
      <c r="H30" s="933"/>
      <c r="I30" s="492">
        <f>SUM(I10:I29)</f>
        <v>0</v>
      </c>
      <c r="J30" s="492">
        <f>SUM(J10:J29)</f>
        <v>0</v>
      </c>
      <c r="K30" s="491">
        <f t="shared" si="0"/>
        <v>0</v>
      </c>
    </row>
    <row r="31" spans="1:11" ht="15" x14ac:dyDescent="0.25">
      <c r="A31" s="24"/>
      <c r="B31" s="24"/>
      <c r="C31" s="24"/>
      <c r="D31" s="24"/>
      <c r="E31" s="24"/>
      <c r="F31" s="24"/>
      <c r="G31" s="24"/>
      <c r="H31" s="24"/>
      <c r="I31" s="24"/>
      <c r="J31" s="24"/>
    </row>
    <row r="32" spans="1:11" ht="15" x14ac:dyDescent="0.25">
      <c r="A32" s="24"/>
      <c r="B32" s="24"/>
      <c r="C32" s="24"/>
      <c r="D32" s="24"/>
      <c r="E32" s="24"/>
      <c r="F32" s="24"/>
      <c r="G32" s="24"/>
      <c r="H32" s="24"/>
      <c r="I32" s="24"/>
      <c r="J32" s="24"/>
    </row>
    <row r="33" spans="1:10" ht="14.1" customHeight="1" x14ac:dyDescent="0.25">
      <c r="A33" s="775" t="s">
        <v>206</v>
      </c>
      <c r="B33" s="775"/>
      <c r="C33" s="776" t="s">
        <v>798</v>
      </c>
      <c r="D33" s="776"/>
      <c r="E33" s="776"/>
      <c r="F33" s="776"/>
      <c r="G33" s="776"/>
      <c r="H33" s="776"/>
      <c r="I33" s="776"/>
      <c r="J33" s="24"/>
    </row>
    <row r="34" spans="1:10" ht="15" customHeight="1" x14ac:dyDescent="0.25">
      <c r="A34" s="24"/>
      <c r="B34" s="24"/>
      <c r="C34" s="776" t="s">
        <v>799</v>
      </c>
      <c r="D34" s="776"/>
      <c r="E34" s="776"/>
      <c r="F34" s="776"/>
      <c r="G34" s="776"/>
      <c r="H34" s="776"/>
      <c r="I34" s="776"/>
      <c r="J34" s="24"/>
    </row>
    <row r="35" spans="1:10" ht="15" customHeight="1" x14ac:dyDescent="0.2">
      <c r="C35" s="776" t="s">
        <v>800</v>
      </c>
      <c r="D35" s="776"/>
      <c r="E35" s="776"/>
      <c r="F35" s="776"/>
      <c r="G35" s="776"/>
      <c r="H35" s="776"/>
      <c r="I35" s="776"/>
    </row>
  </sheetData>
  <mergeCells count="74">
    <mergeCell ref="E25:F25"/>
    <mergeCell ref="E26:F26"/>
    <mergeCell ref="E27:F27"/>
    <mergeCell ref="G10:H10"/>
    <mergeCell ref="C9:D9"/>
    <mergeCell ref="E10:F10"/>
    <mergeCell ref="E16:F16"/>
    <mergeCell ref="E17:F17"/>
    <mergeCell ref="G11:H11"/>
    <mergeCell ref="E11:F11"/>
    <mergeCell ref="E12:F12"/>
    <mergeCell ref="G12:H12"/>
    <mergeCell ref="E13:F13"/>
    <mergeCell ref="E14:F14"/>
    <mergeCell ref="G13:H13"/>
    <mergeCell ref="G14:H14"/>
    <mergeCell ref="G15:H15"/>
    <mergeCell ref="G16:H16"/>
    <mergeCell ref="B2:J2"/>
    <mergeCell ref="B4:F4"/>
    <mergeCell ref="C6:E6"/>
    <mergeCell ref="E9:F9"/>
    <mergeCell ref="B7:F7"/>
    <mergeCell ref="G9:H9"/>
    <mergeCell ref="C15:D15"/>
    <mergeCell ref="C10:D10"/>
    <mergeCell ref="C11:D11"/>
    <mergeCell ref="C12:D12"/>
    <mergeCell ref="C13:D13"/>
    <mergeCell ref="C14:D14"/>
    <mergeCell ref="A33:B33"/>
    <mergeCell ref="B30:D30"/>
    <mergeCell ref="E30:F30"/>
    <mergeCell ref="E15:F15"/>
    <mergeCell ref="E28:F28"/>
    <mergeCell ref="E22:F22"/>
    <mergeCell ref="E23:F23"/>
    <mergeCell ref="E29:F29"/>
    <mergeCell ref="E19:F19"/>
    <mergeCell ref="E20:F20"/>
    <mergeCell ref="C29:D29"/>
    <mergeCell ref="C33:I33"/>
    <mergeCell ref="E18:F18"/>
    <mergeCell ref="G17:H17"/>
    <mergeCell ref="G18:H18"/>
    <mergeCell ref="E21:F21"/>
    <mergeCell ref="G19:H19"/>
    <mergeCell ref="G20:H20"/>
    <mergeCell ref="G21:H21"/>
    <mergeCell ref="G22:H22"/>
    <mergeCell ref="G23:H23"/>
    <mergeCell ref="C27:D27"/>
    <mergeCell ref="C16:D16"/>
    <mergeCell ref="C17:D17"/>
    <mergeCell ref="C18:D18"/>
    <mergeCell ref="C19:D19"/>
    <mergeCell ref="C20:D20"/>
    <mergeCell ref="C21:D21"/>
    <mergeCell ref="C34:I34"/>
    <mergeCell ref="C35:I35"/>
    <mergeCell ref="C22:D22"/>
    <mergeCell ref="C23:D23"/>
    <mergeCell ref="C24:D24"/>
    <mergeCell ref="C25:D25"/>
    <mergeCell ref="C26:D26"/>
    <mergeCell ref="G29:H29"/>
    <mergeCell ref="G30:H30"/>
    <mergeCell ref="C28:D28"/>
    <mergeCell ref="G24:H24"/>
    <mergeCell ref="G25:H25"/>
    <mergeCell ref="G26:H26"/>
    <mergeCell ref="G27:H27"/>
    <mergeCell ref="G28:H28"/>
    <mergeCell ref="E24:F24"/>
  </mergeCells>
  <pageMargins left="0.7" right="0.7" top="0.75" bottom="0.75" header="0.3" footer="0.3"/>
  <pageSetup paperSize="9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workbookViewId="0">
      <selection activeCell="I15" sqref="I15"/>
    </sheetView>
  </sheetViews>
  <sheetFormatPr defaultRowHeight="12.75" outlineLevelRow="1" x14ac:dyDescent="0.2"/>
  <cols>
    <col min="2" max="2" width="19.28515625" customWidth="1"/>
    <col min="4" max="4" width="26" customWidth="1"/>
    <col min="9" max="11" width="17.140625" customWidth="1"/>
    <col min="13" max="13" width="16.28515625" customWidth="1"/>
  </cols>
  <sheetData>
    <row r="1" spans="1:12" ht="15" x14ac:dyDescent="0.25">
      <c r="A1" s="24"/>
      <c r="B1" s="24"/>
      <c r="C1" s="24"/>
      <c r="D1" s="24"/>
      <c r="E1" s="24"/>
      <c r="F1" s="24"/>
      <c r="G1" s="24"/>
      <c r="H1" s="24"/>
      <c r="I1" s="24"/>
      <c r="J1" s="39"/>
      <c r="K1" s="25" t="s">
        <v>315</v>
      </c>
      <c r="L1" s="25"/>
    </row>
    <row r="2" spans="1:12" ht="15.75" x14ac:dyDescent="0.25">
      <c r="A2" s="24"/>
      <c r="B2" s="967" t="s">
        <v>279</v>
      </c>
      <c r="C2" s="967"/>
      <c r="D2" s="967"/>
      <c r="E2" s="967"/>
      <c r="F2" s="967"/>
      <c r="G2" s="967"/>
      <c r="H2" s="967"/>
      <c r="I2" s="967"/>
      <c r="J2" s="967"/>
      <c r="K2" s="967"/>
      <c r="L2" s="327"/>
    </row>
    <row r="3" spans="1:12" ht="15" outlineLevel="1" x14ac:dyDescent="0.25">
      <c r="A3" s="26"/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</row>
    <row r="4" spans="1:12" ht="15" outlineLevel="1" x14ac:dyDescent="0.25">
      <c r="A4" s="26"/>
      <c r="B4" s="767" t="s">
        <v>98</v>
      </c>
      <c r="C4" s="767"/>
      <c r="D4" s="767"/>
      <c r="E4" s="767"/>
      <c r="F4" s="767"/>
      <c r="G4" s="767"/>
      <c r="H4" s="767"/>
      <c r="I4" s="40"/>
      <c r="J4" s="40"/>
      <c r="K4" s="40"/>
      <c r="L4" s="40"/>
    </row>
    <row r="5" spans="1:12" ht="15.75" outlineLevel="1" thickBot="1" x14ac:dyDescent="0.3">
      <c r="A5" s="28"/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</row>
    <row r="6" spans="1:12" ht="15.75" outlineLevel="1" thickBot="1" x14ac:dyDescent="0.3">
      <c r="A6" s="28">
        <v>1</v>
      </c>
      <c r="B6" s="26" t="s">
        <v>99</v>
      </c>
      <c r="C6" s="768">
        <f>'150.00'!C8:F8</f>
        <v>222222222222</v>
      </c>
      <c r="D6" s="769"/>
      <c r="E6" s="770"/>
      <c r="F6" s="26"/>
      <c r="G6" s="26"/>
      <c r="H6" s="26"/>
      <c r="I6" s="53"/>
      <c r="J6" s="53"/>
      <c r="K6" s="53"/>
      <c r="L6" s="53"/>
    </row>
    <row r="7" spans="1:12" ht="15.75" outlineLevel="1" thickBot="1" x14ac:dyDescent="0.3">
      <c r="A7" s="28">
        <v>2</v>
      </c>
      <c r="B7" s="963" t="s">
        <v>100</v>
      </c>
      <c r="C7" s="963"/>
      <c r="D7" s="963"/>
      <c r="E7" s="963"/>
      <c r="F7" s="963"/>
      <c r="G7" s="70">
        <f>'150.00'!K10</f>
        <v>2021</v>
      </c>
      <c r="H7" s="48"/>
      <c r="I7" s="48"/>
      <c r="J7" s="26"/>
    </row>
    <row r="8" spans="1:12" ht="15.75" thickBot="1" x14ac:dyDescent="0.3">
      <c r="A8" s="24"/>
      <c r="B8" s="24"/>
      <c r="C8" s="24"/>
      <c r="D8" s="24"/>
      <c r="E8" s="24"/>
      <c r="F8" s="24"/>
      <c r="G8" s="24"/>
      <c r="H8" s="24"/>
      <c r="I8" s="25" t="s">
        <v>418</v>
      </c>
      <c r="J8" s="25" t="s">
        <v>717</v>
      </c>
      <c r="K8" s="25" t="s">
        <v>315</v>
      </c>
    </row>
    <row r="9" spans="1:12" ht="45.6" customHeight="1" thickBot="1" x14ac:dyDescent="0.25">
      <c r="A9" s="99" t="s">
        <v>161</v>
      </c>
      <c r="B9" s="354" t="s">
        <v>797</v>
      </c>
      <c r="C9" s="885" t="s">
        <v>277</v>
      </c>
      <c r="D9" s="886"/>
      <c r="E9" s="944" t="s">
        <v>278</v>
      </c>
      <c r="F9" s="885"/>
      <c r="G9" s="944" t="s">
        <v>796</v>
      </c>
      <c r="H9" s="886"/>
      <c r="I9" s="233" t="s">
        <v>928</v>
      </c>
      <c r="J9" s="233" t="s">
        <v>719</v>
      </c>
      <c r="K9" s="324" t="s">
        <v>115</v>
      </c>
    </row>
    <row r="10" spans="1:12" ht="15" x14ac:dyDescent="0.25">
      <c r="A10" s="58">
        <v>1</v>
      </c>
      <c r="B10" s="355"/>
      <c r="C10" s="966"/>
      <c r="D10" s="966"/>
      <c r="E10" s="966"/>
      <c r="F10" s="966"/>
      <c r="G10" s="966"/>
      <c r="H10" s="966"/>
      <c r="I10" s="481"/>
      <c r="J10" s="482"/>
      <c r="K10" s="490">
        <f>SUM(I10:J10)</f>
        <v>0</v>
      </c>
    </row>
    <row r="11" spans="1:12" ht="15" x14ac:dyDescent="0.25">
      <c r="A11" s="58">
        <v>2</v>
      </c>
      <c r="B11" s="202"/>
      <c r="C11" s="966"/>
      <c r="D11" s="966"/>
      <c r="E11" s="700"/>
      <c r="F11" s="700"/>
      <c r="G11" s="700"/>
      <c r="H11" s="700"/>
      <c r="I11" s="451"/>
      <c r="J11" s="452"/>
      <c r="K11" s="491">
        <f>SUM(I11:J11)</f>
        <v>0</v>
      </c>
    </row>
    <row r="12" spans="1:12" ht="15" x14ac:dyDescent="0.25">
      <c r="A12" s="63">
        <v>3</v>
      </c>
      <c r="B12" s="358"/>
      <c r="C12" s="966"/>
      <c r="D12" s="966"/>
      <c r="E12" s="700"/>
      <c r="F12" s="700"/>
      <c r="G12" s="700"/>
      <c r="H12" s="700"/>
      <c r="I12" s="451"/>
      <c r="J12" s="452"/>
      <c r="K12" s="491">
        <f t="shared" ref="K12:K30" si="0">SUM(I12:J12)</f>
        <v>0</v>
      </c>
    </row>
    <row r="13" spans="1:12" ht="15" x14ac:dyDescent="0.25">
      <c r="A13" s="42">
        <v>4</v>
      </c>
      <c r="B13" s="358"/>
      <c r="C13" s="966"/>
      <c r="D13" s="966"/>
      <c r="E13" s="700"/>
      <c r="F13" s="700"/>
      <c r="G13" s="700"/>
      <c r="H13" s="700"/>
      <c r="I13" s="451"/>
      <c r="J13" s="452"/>
      <c r="K13" s="491">
        <f t="shared" si="0"/>
        <v>0</v>
      </c>
    </row>
    <row r="14" spans="1:12" ht="15" x14ac:dyDescent="0.25">
      <c r="A14" s="63">
        <v>5</v>
      </c>
      <c r="B14" s="358"/>
      <c r="C14" s="966"/>
      <c r="D14" s="966"/>
      <c r="E14" s="700"/>
      <c r="F14" s="700"/>
      <c r="G14" s="700"/>
      <c r="H14" s="700"/>
      <c r="I14" s="451"/>
      <c r="J14" s="452"/>
      <c r="K14" s="491">
        <f t="shared" si="0"/>
        <v>0</v>
      </c>
    </row>
    <row r="15" spans="1:12" ht="15" x14ac:dyDescent="0.25">
      <c r="A15" s="63">
        <v>6</v>
      </c>
      <c r="B15" s="358"/>
      <c r="C15" s="966"/>
      <c r="D15" s="966"/>
      <c r="E15" s="700"/>
      <c r="F15" s="700"/>
      <c r="G15" s="700"/>
      <c r="H15" s="700"/>
      <c r="I15" s="451"/>
      <c r="J15" s="452"/>
      <c r="K15" s="491">
        <f t="shared" si="0"/>
        <v>0</v>
      </c>
    </row>
    <row r="16" spans="1:12" ht="15" x14ac:dyDescent="0.25">
      <c r="A16" s="42">
        <v>7</v>
      </c>
      <c r="B16" s="358"/>
      <c r="C16" s="966"/>
      <c r="D16" s="966"/>
      <c r="E16" s="700"/>
      <c r="F16" s="700"/>
      <c r="G16" s="700"/>
      <c r="H16" s="700"/>
      <c r="I16" s="451"/>
      <c r="J16" s="452"/>
      <c r="K16" s="491">
        <f t="shared" si="0"/>
        <v>0</v>
      </c>
    </row>
    <row r="17" spans="1:11" ht="15" x14ac:dyDescent="0.25">
      <c r="A17" s="63">
        <v>8</v>
      </c>
      <c r="B17" s="358"/>
      <c r="C17" s="966"/>
      <c r="D17" s="966"/>
      <c r="E17" s="700"/>
      <c r="F17" s="700"/>
      <c r="G17" s="700"/>
      <c r="H17" s="700"/>
      <c r="I17" s="451"/>
      <c r="J17" s="452"/>
      <c r="K17" s="491">
        <f t="shared" si="0"/>
        <v>0</v>
      </c>
    </row>
    <row r="18" spans="1:11" ht="15" x14ac:dyDescent="0.25">
      <c r="A18" s="42">
        <v>9</v>
      </c>
      <c r="B18" s="358"/>
      <c r="C18" s="966"/>
      <c r="D18" s="966"/>
      <c r="E18" s="700"/>
      <c r="F18" s="700"/>
      <c r="G18" s="700"/>
      <c r="H18" s="700"/>
      <c r="I18" s="451"/>
      <c r="J18" s="452"/>
      <c r="K18" s="491">
        <f t="shared" si="0"/>
        <v>0</v>
      </c>
    </row>
    <row r="19" spans="1:11" ht="15" x14ac:dyDescent="0.25">
      <c r="A19" s="63">
        <v>10</v>
      </c>
      <c r="B19" s="358"/>
      <c r="C19" s="966"/>
      <c r="D19" s="966"/>
      <c r="E19" s="700"/>
      <c r="F19" s="700"/>
      <c r="G19" s="700"/>
      <c r="H19" s="700"/>
      <c r="I19" s="451"/>
      <c r="J19" s="452"/>
      <c r="K19" s="491">
        <f t="shared" si="0"/>
        <v>0</v>
      </c>
    </row>
    <row r="20" spans="1:11" ht="15" x14ac:dyDescent="0.25">
      <c r="A20" s="63">
        <v>11</v>
      </c>
      <c r="B20" s="358"/>
      <c r="C20" s="966"/>
      <c r="D20" s="966"/>
      <c r="E20" s="700"/>
      <c r="F20" s="700"/>
      <c r="G20" s="700"/>
      <c r="H20" s="700"/>
      <c r="I20" s="451"/>
      <c r="J20" s="452"/>
      <c r="K20" s="491">
        <f t="shared" si="0"/>
        <v>0</v>
      </c>
    </row>
    <row r="21" spans="1:11" ht="15" x14ac:dyDescent="0.25">
      <c r="A21" s="42">
        <v>12</v>
      </c>
      <c r="B21" s="358"/>
      <c r="C21" s="966"/>
      <c r="D21" s="966"/>
      <c r="E21" s="700"/>
      <c r="F21" s="700"/>
      <c r="G21" s="700"/>
      <c r="H21" s="700"/>
      <c r="I21" s="451"/>
      <c r="J21" s="452"/>
      <c r="K21" s="491">
        <f t="shared" si="0"/>
        <v>0</v>
      </c>
    </row>
    <row r="22" spans="1:11" ht="15" x14ac:dyDescent="0.25">
      <c r="A22" s="63">
        <v>13</v>
      </c>
      <c r="B22" s="358"/>
      <c r="C22" s="966"/>
      <c r="D22" s="966"/>
      <c r="E22" s="700"/>
      <c r="F22" s="700"/>
      <c r="G22" s="700"/>
      <c r="H22" s="700"/>
      <c r="I22" s="451"/>
      <c r="J22" s="452"/>
      <c r="K22" s="491">
        <f t="shared" si="0"/>
        <v>0</v>
      </c>
    </row>
    <row r="23" spans="1:11" ht="15" x14ac:dyDescent="0.25">
      <c r="A23" s="42">
        <v>14</v>
      </c>
      <c r="B23" s="358"/>
      <c r="C23" s="966"/>
      <c r="D23" s="966"/>
      <c r="E23" s="700"/>
      <c r="F23" s="700"/>
      <c r="G23" s="700"/>
      <c r="H23" s="700"/>
      <c r="I23" s="451"/>
      <c r="J23" s="452"/>
      <c r="K23" s="491">
        <f t="shared" si="0"/>
        <v>0</v>
      </c>
    </row>
    <row r="24" spans="1:11" ht="15" x14ac:dyDescent="0.25">
      <c r="A24" s="63">
        <v>15</v>
      </c>
      <c r="B24" s="358"/>
      <c r="C24" s="966"/>
      <c r="D24" s="966"/>
      <c r="E24" s="700"/>
      <c r="F24" s="700"/>
      <c r="G24" s="700"/>
      <c r="H24" s="700"/>
      <c r="I24" s="451"/>
      <c r="J24" s="452"/>
      <c r="K24" s="491">
        <f t="shared" si="0"/>
        <v>0</v>
      </c>
    </row>
    <row r="25" spans="1:11" ht="15" x14ac:dyDescent="0.25">
      <c r="A25" s="63">
        <v>16</v>
      </c>
      <c r="B25" s="358"/>
      <c r="C25" s="966"/>
      <c r="D25" s="966"/>
      <c r="E25" s="700"/>
      <c r="F25" s="700"/>
      <c r="G25" s="700"/>
      <c r="H25" s="700"/>
      <c r="I25" s="451"/>
      <c r="J25" s="452"/>
      <c r="K25" s="491">
        <f t="shared" si="0"/>
        <v>0</v>
      </c>
    </row>
    <row r="26" spans="1:11" ht="15" x14ac:dyDescent="0.25">
      <c r="A26" s="42">
        <v>17</v>
      </c>
      <c r="B26" s="358"/>
      <c r="C26" s="966"/>
      <c r="D26" s="966"/>
      <c r="E26" s="700"/>
      <c r="F26" s="700"/>
      <c r="G26" s="700"/>
      <c r="H26" s="700"/>
      <c r="I26" s="451"/>
      <c r="J26" s="452"/>
      <c r="K26" s="491">
        <f t="shared" si="0"/>
        <v>0</v>
      </c>
    </row>
    <row r="27" spans="1:11" ht="15" x14ac:dyDescent="0.25">
      <c r="A27" s="63">
        <v>18</v>
      </c>
      <c r="B27" s="358"/>
      <c r="C27" s="966"/>
      <c r="D27" s="966"/>
      <c r="E27" s="700"/>
      <c r="F27" s="700"/>
      <c r="G27" s="700"/>
      <c r="H27" s="700"/>
      <c r="I27" s="451"/>
      <c r="J27" s="452"/>
      <c r="K27" s="491">
        <f t="shared" si="0"/>
        <v>0</v>
      </c>
    </row>
    <row r="28" spans="1:11" ht="15" x14ac:dyDescent="0.25">
      <c r="A28" s="42">
        <v>19</v>
      </c>
      <c r="B28" s="358"/>
      <c r="C28" s="966"/>
      <c r="D28" s="966"/>
      <c r="E28" s="700"/>
      <c r="F28" s="700"/>
      <c r="G28" s="700"/>
      <c r="H28" s="700"/>
      <c r="I28" s="451"/>
      <c r="J28" s="452"/>
      <c r="K28" s="491">
        <f t="shared" si="0"/>
        <v>0</v>
      </c>
    </row>
    <row r="29" spans="1:11" ht="15" x14ac:dyDescent="0.25">
      <c r="A29" s="63">
        <v>20</v>
      </c>
      <c r="B29" s="358"/>
      <c r="C29" s="966"/>
      <c r="D29" s="966"/>
      <c r="E29" s="700"/>
      <c r="F29" s="700"/>
      <c r="G29" s="700"/>
      <c r="H29" s="700"/>
      <c r="I29" s="451"/>
      <c r="J29" s="452"/>
      <c r="K29" s="491">
        <f t="shared" si="0"/>
        <v>0</v>
      </c>
    </row>
    <row r="30" spans="1:11" ht="15" x14ac:dyDescent="0.25">
      <c r="A30" s="63" t="s">
        <v>304</v>
      </c>
      <c r="B30" s="850"/>
      <c r="C30" s="850"/>
      <c r="D30" s="850"/>
      <c r="E30" s="850"/>
      <c r="F30" s="850"/>
      <c r="G30" s="933"/>
      <c r="H30" s="933"/>
      <c r="I30" s="492">
        <f>SUM(I10:I29)</f>
        <v>0</v>
      </c>
      <c r="J30" s="492">
        <f>SUM(J10:J29)</f>
        <v>0</v>
      </c>
      <c r="K30" s="491">
        <f t="shared" si="0"/>
        <v>0</v>
      </c>
    </row>
    <row r="31" spans="1:11" ht="15" x14ac:dyDescent="0.25">
      <c r="A31" s="24"/>
      <c r="B31" s="24"/>
      <c r="C31" s="24"/>
      <c r="D31" s="24"/>
      <c r="E31" s="24"/>
      <c r="F31" s="24"/>
      <c r="G31" s="24"/>
      <c r="H31" s="24"/>
      <c r="I31" s="24"/>
      <c r="J31" s="24"/>
    </row>
    <row r="32" spans="1:11" ht="15" x14ac:dyDescent="0.25">
      <c r="A32" s="24"/>
      <c r="B32" s="24"/>
      <c r="C32" s="24"/>
      <c r="D32" s="24"/>
      <c r="E32" s="24"/>
      <c r="F32" s="24"/>
      <c r="G32" s="24"/>
      <c r="H32" s="24"/>
      <c r="I32" s="24"/>
      <c r="J32" s="24"/>
    </row>
    <row r="33" spans="1:10" ht="14.1" customHeight="1" x14ac:dyDescent="0.25">
      <c r="A33" s="775" t="s">
        <v>206</v>
      </c>
      <c r="B33" s="775"/>
      <c r="C33" s="776" t="s">
        <v>801</v>
      </c>
      <c r="D33" s="776"/>
      <c r="E33" s="776"/>
      <c r="F33" s="776"/>
      <c r="G33" s="776"/>
      <c r="H33" s="776"/>
      <c r="I33" s="776"/>
      <c r="J33" s="24"/>
    </row>
    <row r="34" spans="1:10" ht="15" customHeight="1" x14ac:dyDescent="0.25">
      <c r="A34" s="24"/>
      <c r="B34" s="24"/>
      <c r="C34" s="776" t="s">
        <v>802</v>
      </c>
      <c r="D34" s="776"/>
      <c r="E34" s="776"/>
      <c r="F34" s="776"/>
      <c r="G34" s="776"/>
      <c r="H34" s="776"/>
      <c r="I34" s="776"/>
      <c r="J34" s="24"/>
    </row>
    <row r="35" spans="1:10" ht="15" customHeight="1" x14ac:dyDescent="0.2">
      <c r="C35" s="776" t="s">
        <v>803</v>
      </c>
      <c r="D35" s="776"/>
      <c r="E35" s="776"/>
      <c r="F35" s="776"/>
      <c r="G35" s="776"/>
      <c r="H35" s="776"/>
      <c r="I35" s="776"/>
    </row>
  </sheetData>
  <mergeCells count="74">
    <mergeCell ref="E14:F14"/>
    <mergeCell ref="E15:F15"/>
    <mergeCell ref="C14:D14"/>
    <mergeCell ref="G14:H14"/>
    <mergeCell ref="E12:F12"/>
    <mergeCell ref="E13:F13"/>
    <mergeCell ref="C12:D12"/>
    <mergeCell ref="G12:H12"/>
    <mergeCell ref="C13:D13"/>
    <mergeCell ref="G13:H13"/>
    <mergeCell ref="C15:D15"/>
    <mergeCell ref="G15:H15"/>
    <mergeCell ref="E10:F10"/>
    <mergeCell ref="E11:F11"/>
    <mergeCell ref="C10:D10"/>
    <mergeCell ref="G10:H10"/>
    <mergeCell ref="C11:D11"/>
    <mergeCell ref="G11:H11"/>
    <mergeCell ref="B2:K2"/>
    <mergeCell ref="B4:H4"/>
    <mergeCell ref="C6:E6"/>
    <mergeCell ref="E9:F9"/>
    <mergeCell ref="B7:F7"/>
    <mergeCell ref="C9:D9"/>
    <mergeCell ref="G9:H9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5:I35"/>
    <mergeCell ref="B30:D30"/>
    <mergeCell ref="E30:F30"/>
    <mergeCell ref="G30:H30"/>
    <mergeCell ref="A33:B33"/>
    <mergeCell ref="C33:I33"/>
    <mergeCell ref="C34:I34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workbookViewId="0">
      <selection activeCell="J14" sqref="J14"/>
    </sheetView>
  </sheetViews>
  <sheetFormatPr defaultRowHeight="12.75" x14ac:dyDescent="0.2"/>
  <cols>
    <col min="4" max="4" width="20.140625" customWidth="1"/>
    <col min="9" max="11" width="20.28515625" customWidth="1"/>
    <col min="12" max="12" width="25.7109375" customWidth="1"/>
  </cols>
  <sheetData>
    <row r="1" spans="1:11" ht="15" x14ac:dyDescent="0.25">
      <c r="A1" s="24"/>
      <c r="B1" s="24"/>
      <c r="C1" s="24"/>
      <c r="D1" s="24"/>
      <c r="E1" s="24"/>
      <c r="F1" s="24"/>
      <c r="G1" s="24"/>
      <c r="H1" s="24"/>
      <c r="I1" s="24"/>
      <c r="J1" s="39"/>
      <c r="K1" s="25" t="s">
        <v>315</v>
      </c>
    </row>
    <row r="2" spans="1:11" ht="15.75" x14ac:dyDescent="0.25">
      <c r="A2" s="24"/>
      <c r="B2" s="967" t="s">
        <v>280</v>
      </c>
      <c r="C2" s="967"/>
      <c r="D2" s="967"/>
      <c r="E2" s="967"/>
      <c r="F2" s="967"/>
      <c r="G2" s="967"/>
      <c r="H2" s="967"/>
      <c r="I2" s="967"/>
      <c r="J2" s="967"/>
      <c r="K2" s="967"/>
    </row>
    <row r="3" spans="1:11" ht="15" x14ac:dyDescent="0.25">
      <c r="A3" s="26"/>
      <c r="B3" s="26"/>
      <c r="C3" s="26"/>
      <c r="D3" s="26"/>
      <c r="E3" s="26"/>
      <c r="F3" s="26"/>
      <c r="G3" s="26"/>
      <c r="H3" s="26"/>
      <c r="I3" s="26"/>
      <c r="J3" s="26"/>
      <c r="K3" s="26"/>
    </row>
    <row r="4" spans="1:11" ht="15" x14ac:dyDescent="0.25">
      <c r="A4" s="26"/>
      <c r="B4" s="767" t="s">
        <v>98</v>
      </c>
      <c r="C4" s="767"/>
      <c r="D4" s="767"/>
      <c r="E4" s="767"/>
      <c r="F4" s="767"/>
      <c r="G4" s="767"/>
      <c r="H4" s="767"/>
      <c r="I4" s="40"/>
      <c r="J4" s="40"/>
      <c r="K4" s="40"/>
    </row>
    <row r="5" spans="1:11" ht="15.75" thickBot="1" x14ac:dyDescent="0.3">
      <c r="A5" s="28"/>
      <c r="B5" s="26"/>
      <c r="C5" s="26"/>
      <c r="D5" s="26"/>
      <c r="E5" s="26"/>
      <c r="F5" s="26"/>
      <c r="G5" s="26"/>
      <c r="H5" s="26"/>
      <c r="I5" s="26"/>
      <c r="J5" s="26"/>
      <c r="K5" s="26"/>
    </row>
    <row r="6" spans="1:11" ht="15.75" thickBot="1" x14ac:dyDescent="0.3">
      <c r="A6" s="28">
        <v>1</v>
      </c>
      <c r="B6" s="26" t="s">
        <v>99</v>
      </c>
      <c r="C6" s="768">
        <f>'150.00'!C8:F8</f>
        <v>222222222222</v>
      </c>
      <c r="D6" s="769"/>
      <c r="E6" s="770"/>
      <c r="F6" s="26"/>
      <c r="G6" s="26"/>
      <c r="H6" s="26"/>
      <c r="I6" s="53"/>
      <c r="J6" s="53"/>
      <c r="K6" s="53"/>
    </row>
    <row r="7" spans="1:11" ht="15.75" thickBot="1" x14ac:dyDescent="0.3">
      <c r="A7" s="28">
        <v>2</v>
      </c>
      <c r="B7" s="26" t="s">
        <v>100</v>
      </c>
      <c r="C7" s="26"/>
      <c r="D7" s="26"/>
      <c r="E7" s="26"/>
      <c r="F7" s="26"/>
      <c r="G7" s="26"/>
      <c r="H7" s="26"/>
      <c r="J7" s="70">
        <f>'150.00'!K10</f>
        <v>2021</v>
      </c>
      <c r="K7" s="26"/>
    </row>
    <row r="8" spans="1:11" ht="15.75" thickBot="1" x14ac:dyDescent="0.3">
      <c r="A8" s="24"/>
      <c r="B8" s="24"/>
      <c r="C8" s="24"/>
      <c r="D8" s="24"/>
      <c r="E8" s="24"/>
      <c r="F8" s="24"/>
      <c r="G8" s="24"/>
      <c r="H8" s="24"/>
      <c r="I8" s="25" t="s">
        <v>418</v>
      </c>
      <c r="J8" s="25" t="s">
        <v>717</v>
      </c>
      <c r="K8" s="25" t="s">
        <v>315</v>
      </c>
    </row>
    <row r="9" spans="1:11" ht="45.6" customHeight="1" thickBot="1" x14ac:dyDescent="0.25">
      <c r="A9" s="99" t="s">
        <v>161</v>
      </c>
      <c r="B9" s="354" t="s">
        <v>804</v>
      </c>
      <c r="C9" s="885" t="s">
        <v>277</v>
      </c>
      <c r="D9" s="886"/>
      <c r="E9" s="944" t="s">
        <v>278</v>
      </c>
      <c r="F9" s="885"/>
      <c r="G9" s="944" t="s">
        <v>796</v>
      </c>
      <c r="H9" s="886"/>
      <c r="I9" s="233" t="s">
        <v>928</v>
      </c>
      <c r="J9" s="233" t="s">
        <v>719</v>
      </c>
      <c r="K9" s="324" t="s">
        <v>115</v>
      </c>
    </row>
    <row r="10" spans="1:11" ht="15" x14ac:dyDescent="0.25">
      <c r="A10" s="58">
        <v>1</v>
      </c>
      <c r="B10" s="355"/>
      <c r="C10" s="966"/>
      <c r="D10" s="966"/>
      <c r="E10" s="966"/>
      <c r="F10" s="966"/>
      <c r="G10" s="966"/>
      <c r="H10" s="966"/>
      <c r="I10" s="481"/>
      <c r="J10" s="482"/>
      <c r="K10" s="490">
        <f>SUM(I10:J10)</f>
        <v>0</v>
      </c>
    </row>
    <row r="11" spans="1:11" ht="15" x14ac:dyDescent="0.25">
      <c r="A11" s="58">
        <v>2</v>
      </c>
      <c r="B11" s="202"/>
      <c r="C11" s="966"/>
      <c r="D11" s="966"/>
      <c r="E11" s="700"/>
      <c r="F11" s="700"/>
      <c r="G11" s="700"/>
      <c r="H11" s="700"/>
      <c r="I11" s="451"/>
      <c r="J11" s="452"/>
      <c r="K11" s="491">
        <f>SUM(I11:J11)</f>
        <v>0</v>
      </c>
    </row>
    <row r="12" spans="1:11" ht="15" x14ac:dyDescent="0.25">
      <c r="A12" s="63">
        <v>3</v>
      </c>
      <c r="B12" s="358"/>
      <c r="C12" s="966"/>
      <c r="D12" s="966"/>
      <c r="E12" s="700"/>
      <c r="F12" s="700"/>
      <c r="G12" s="700"/>
      <c r="H12" s="700"/>
      <c r="I12" s="451"/>
      <c r="J12" s="452"/>
      <c r="K12" s="491">
        <f t="shared" ref="K12:K20" si="0">SUM(I12:J12)</f>
        <v>0</v>
      </c>
    </row>
    <row r="13" spans="1:11" ht="15" x14ac:dyDescent="0.25">
      <c r="A13" s="42">
        <v>4</v>
      </c>
      <c r="B13" s="358"/>
      <c r="C13" s="966"/>
      <c r="D13" s="966"/>
      <c r="E13" s="700"/>
      <c r="F13" s="700"/>
      <c r="G13" s="700"/>
      <c r="H13" s="700"/>
      <c r="I13" s="451"/>
      <c r="J13" s="452"/>
      <c r="K13" s="491">
        <f t="shared" si="0"/>
        <v>0</v>
      </c>
    </row>
    <row r="14" spans="1:11" ht="15" x14ac:dyDescent="0.25">
      <c r="A14" s="63">
        <v>5</v>
      </c>
      <c r="B14" s="358"/>
      <c r="C14" s="966"/>
      <c r="D14" s="966"/>
      <c r="E14" s="700"/>
      <c r="F14" s="700"/>
      <c r="G14" s="700"/>
      <c r="H14" s="700"/>
      <c r="I14" s="451"/>
      <c r="J14" s="452"/>
      <c r="K14" s="491">
        <f t="shared" si="0"/>
        <v>0</v>
      </c>
    </row>
    <row r="15" spans="1:11" ht="15" x14ac:dyDescent="0.25">
      <c r="A15" s="63">
        <v>6</v>
      </c>
      <c r="B15" s="358"/>
      <c r="C15" s="966"/>
      <c r="D15" s="966"/>
      <c r="E15" s="700"/>
      <c r="F15" s="700"/>
      <c r="G15" s="700"/>
      <c r="H15" s="700"/>
      <c r="I15" s="451"/>
      <c r="J15" s="452"/>
      <c r="K15" s="491">
        <f t="shared" si="0"/>
        <v>0</v>
      </c>
    </row>
    <row r="16" spans="1:11" ht="15" x14ac:dyDescent="0.25">
      <c r="A16" s="42">
        <v>7</v>
      </c>
      <c r="B16" s="358"/>
      <c r="C16" s="966"/>
      <c r="D16" s="966"/>
      <c r="E16" s="700"/>
      <c r="F16" s="700"/>
      <c r="G16" s="700"/>
      <c r="H16" s="700"/>
      <c r="I16" s="451"/>
      <c r="J16" s="452"/>
      <c r="K16" s="491">
        <f t="shared" si="0"/>
        <v>0</v>
      </c>
    </row>
    <row r="17" spans="1:11" ht="15" x14ac:dyDescent="0.25">
      <c r="A17" s="63">
        <v>8</v>
      </c>
      <c r="B17" s="358"/>
      <c r="C17" s="966"/>
      <c r="D17" s="966"/>
      <c r="E17" s="700"/>
      <c r="F17" s="700"/>
      <c r="G17" s="700"/>
      <c r="H17" s="700"/>
      <c r="I17" s="451"/>
      <c r="J17" s="452"/>
      <c r="K17" s="491">
        <f t="shared" si="0"/>
        <v>0</v>
      </c>
    </row>
    <row r="18" spans="1:11" ht="15" x14ac:dyDescent="0.25">
      <c r="A18" s="42">
        <v>9</v>
      </c>
      <c r="B18" s="358"/>
      <c r="C18" s="966"/>
      <c r="D18" s="966"/>
      <c r="E18" s="700"/>
      <c r="F18" s="700"/>
      <c r="G18" s="700"/>
      <c r="H18" s="700"/>
      <c r="I18" s="451"/>
      <c r="J18" s="452"/>
      <c r="K18" s="491">
        <f t="shared" si="0"/>
        <v>0</v>
      </c>
    </row>
    <row r="19" spans="1:11" ht="15" x14ac:dyDescent="0.25">
      <c r="A19" s="63">
        <v>10</v>
      </c>
      <c r="B19" s="358"/>
      <c r="C19" s="966"/>
      <c r="D19" s="966"/>
      <c r="E19" s="700"/>
      <c r="F19" s="700"/>
      <c r="G19" s="700"/>
      <c r="H19" s="700"/>
      <c r="I19" s="451"/>
      <c r="J19" s="452"/>
      <c r="K19" s="491">
        <f t="shared" si="0"/>
        <v>0</v>
      </c>
    </row>
    <row r="20" spans="1:11" ht="15" x14ac:dyDescent="0.25">
      <c r="A20" s="63" t="s">
        <v>304</v>
      </c>
      <c r="B20" s="850"/>
      <c r="C20" s="850"/>
      <c r="D20" s="850"/>
      <c r="E20" s="850"/>
      <c r="F20" s="850"/>
      <c r="G20" s="933"/>
      <c r="H20" s="933"/>
      <c r="I20" s="492">
        <f>SUM(I10:I19)</f>
        <v>0</v>
      </c>
      <c r="J20" s="492">
        <f>SUM(J10:J19)</f>
        <v>0</v>
      </c>
      <c r="K20" s="491">
        <f t="shared" si="0"/>
        <v>0</v>
      </c>
    </row>
    <row r="21" spans="1:11" ht="15" x14ac:dyDescent="0.25">
      <c r="A21" s="24"/>
      <c r="B21" s="24"/>
      <c r="C21" s="24"/>
      <c r="D21" s="24"/>
      <c r="E21" s="24"/>
      <c r="F21" s="24"/>
      <c r="G21" s="24"/>
      <c r="H21" s="24"/>
      <c r="I21" s="24"/>
      <c r="J21" s="24"/>
    </row>
    <row r="22" spans="1:11" ht="15" x14ac:dyDescent="0.25">
      <c r="A22" s="24"/>
      <c r="B22" s="24"/>
      <c r="C22" s="24"/>
      <c r="D22" s="24"/>
      <c r="E22" s="24"/>
      <c r="F22" s="24"/>
      <c r="G22" s="24"/>
      <c r="H22" s="24"/>
      <c r="I22" s="24"/>
      <c r="J22" s="24"/>
    </row>
    <row r="23" spans="1:11" ht="14.1" customHeight="1" x14ac:dyDescent="0.25">
      <c r="A23" s="775" t="s">
        <v>206</v>
      </c>
      <c r="B23" s="775"/>
      <c r="C23" s="776" t="s">
        <v>805</v>
      </c>
      <c r="D23" s="776"/>
      <c r="E23" s="776"/>
      <c r="F23" s="776"/>
      <c r="G23" s="776"/>
      <c r="H23" s="776"/>
      <c r="I23" s="776"/>
      <c r="J23" s="24"/>
    </row>
    <row r="24" spans="1:11" ht="15" customHeight="1" x14ac:dyDescent="0.25">
      <c r="A24" s="24"/>
      <c r="B24" s="24"/>
      <c r="C24" s="776" t="s">
        <v>806</v>
      </c>
      <c r="D24" s="776"/>
      <c r="E24" s="776"/>
      <c r="F24" s="776"/>
      <c r="G24" s="776"/>
      <c r="H24" s="776"/>
      <c r="I24" s="776"/>
      <c r="J24" s="24"/>
    </row>
    <row r="25" spans="1:11" ht="15" customHeight="1" x14ac:dyDescent="0.2">
      <c r="C25" s="776" t="s">
        <v>807</v>
      </c>
      <c r="D25" s="776"/>
      <c r="E25" s="776"/>
      <c r="F25" s="776"/>
      <c r="G25" s="776"/>
      <c r="H25" s="776"/>
      <c r="I25" s="776"/>
    </row>
  </sheetData>
  <mergeCells count="43">
    <mergeCell ref="E14:F14"/>
    <mergeCell ref="E15:F15"/>
    <mergeCell ref="C14:D14"/>
    <mergeCell ref="G14:H14"/>
    <mergeCell ref="E12:F12"/>
    <mergeCell ref="E13:F13"/>
    <mergeCell ref="C12:D12"/>
    <mergeCell ref="G12:H12"/>
    <mergeCell ref="C13:D13"/>
    <mergeCell ref="G13:H13"/>
    <mergeCell ref="C15:D15"/>
    <mergeCell ref="G15:H15"/>
    <mergeCell ref="E10:F10"/>
    <mergeCell ref="E11:F11"/>
    <mergeCell ref="C10:D10"/>
    <mergeCell ref="G10:H10"/>
    <mergeCell ref="C11:D11"/>
    <mergeCell ref="G11:H11"/>
    <mergeCell ref="B2:K2"/>
    <mergeCell ref="B4:H4"/>
    <mergeCell ref="C6:E6"/>
    <mergeCell ref="E9:F9"/>
    <mergeCell ref="C9:D9"/>
    <mergeCell ref="G9:H9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5:I25"/>
    <mergeCell ref="B20:D20"/>
    <mergeCell ref="E20:F20"/>
    <mergeCell ref="G20:H20"/>
    <mergeCell ref="A23:B23"/>
    <mergeCell ref="C23:I23"/>
    <mergeCell ref="C24:I24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workbookViewId="0">
      <selection activeCell="J11" sqref="J11"/>
    </sheetView>
  </sheetViews>
  <sheetFormatPr defaultRowHeight="12.75" x14ac:dyDescent="0.2"/>
  <cols>
    <col min="4" max="4" width="19" customWidth="1"/>
    <col min="9" max="11" width="20.28515625" customWidth="1"/>
    <col min="12" max="12" width="19.28515625" customWidth="1"/>
  </cols>
  <sheetData>
    <row r="1" spans="1:11" ht="15" x14ac:dyDescent="0.25">
      <c r="A1" s="24"/>
      <c r="B1" s="24"/>
      <c r="C1" s="24"/>
      <c r="D1" s="24"/>
      <c r="E1" s="24"/>
      <c r="F1" s="24"/>
      <c r="G1" s="24"/>
      <c r="H1" s="24"/>
      <c r="I1" s="24"/>
      <c r="J1" s="39"/>
      <c r="K1" s="25" t="s">
        <v>315</v>
      </c>
    </row>
    <row r="2" spans="1:11" ht="15.75" x14ac:dyDescent="0.25">
      <c r="A2" s="24"/>
      <c r="B2" s="967" t="s">
        <v>281</v>
      </c>
      <c r="C2" s="967"/>
      <c r="D2" s="967"/>
      <c r="E2" s="967"/>
      <c r="F2" s="967"/>
      <c r="G2" s="967"/>
      <c r="H2" s="967"/>
      <c r="I2" s="967"/>
      <c r="J2" s="967"/>
      <c r="K2" s="967"/>
    </row>
    <row r="3" spans="1:11" ht="15" x14ac:dyDescent="0.25">
      <c r="A3" s="26"/>
      <c r="B3" s="26"/>
      <c r="C3" s="26"/>
      <c r="D3" s="26"/>
      <c r="E3" s="26"/>
      <c r="F3" s="26"/>
      <c r="G3" s="26"/>
      <c r="H3" s="26"/>
      <c r="I3" s="26"/>
      <c r="J3" s="26"/>
      <c r="K3" s="26"/>
    </row>
    <row r="4" spans="1:11" ht="15" x14ac:dyDescent="0.25">
      <c r="A4" s="26"/>
      <c r="B4" s="767" t="s">
        <v>98</v>
      </c>
      <c r="C4" s="767"/>
      <c r="D4" s="767"/>
      <c r="E4" s="767"/>
      <c r="F4" s="767"/>
      <c r="G4" s="767"/>
      <c r="H4" s="767"/>
      <c r="I4" s="40"/>
      <c r="J4" s="40"/>
      <c r="K4" s="40"/>
    </row>
    <row r="5" spans="1:11" ht="15.75" thickBot="1" x14ac:dyDescent="0.3">
      <c r="A5" s="28"/>
      <c r="B5" s="26"/>
      <c r="C5" s="26"/>
      <c r="D5" s="26"/>
      <c r="E5" s="26"/>
      <c r="F5" s="26"/>
      <c r="G5" s="26"/>
      <c r="H5" s="26"/>
      <c r="I5" s="26"/>
      <c r="J5" s="26"/>
      <c r="K5" s="26"/>
    </row>
    <row r="6" spans="1:11" ht="15.75" thickBot="1" x14ac:dyDescent="0.3">
      <c r="A6" s="28">
        <v>1</v>
      </c>
      <c r="B6" s="26" t="s">
        <v>99</v>
      </c>
      <c r="C6" s="768">
        <f>'150.00'!C8:F8</f>
        <v>222222222222</v>
      </c>
      <c r="D6" s="769"/>
      <c r="E6" s="770"/>
      <c r="F6" s="26"/>
      <c r="G6" s="26"/>
      <c r="H6" s="26"/>
      <c r="I6" s="53"/>
      <c r="J6" s="53"/>
      <c r="K6" s="53"/>
    </row>
    <row r="7" spans="1:11" ht="15.75" thickBot="1" x14ac:dyDescent="0.3">
      <c r="A7" s="28">
        <v>2</v>
      </c>
      <c r="B7" s="26" t="s">
        <v>100</v>
      </c>
      <c r="C7" s="26"/>
      <c r="D7" s="26"/>
      <c r="E7" s="26"/>
      <c r="F7" s="26"/>
      <c r="G7" s="26"/>
      <c r="H7" s="26"/>
      <c r="J7" s="70">
        <f>'150.00'!K10</f>
        <v>2021</v>
      </c>
      <c r="K7" s="26"/>
    </row>
    <row r="8" spans="1:11" ht="15.75" thickBot="1" x14ac:dyDescent="0.3">
      <c r="A8" s="24"/>
      <c r="B8" s="24"/>
      <c r="C8" s="24"/>
      <c r="D8" s="24"/>
      <c r="E8" s="24"/>
      <c r="F8" s="24"/>
      <c r="G8" s="24"/>
      <c r="H8" s="24"/>
      <c r="I8" s="25" t="s">
        <v>418</v>
      </c>
      <c r="J8" s="25" t="s">
        <v>717</v>
      </c>
      <c r="K8" s="25" t="s">
        <v>315</v>
      </c>
    </row>
    <row r="9" spans="1:11" ht="45.6" customHeight="1" thickBot="1" x14ac:dyDescent="0.25">
      <c r="A9" s="99" t="s">
        <v>161</v>
      </c>
      <c r="B9" s="354" t="s">
        <v>804</v>
      </c>
      <c r="C9" s="885" t="s">
        <v>277</v>
      </c>
      <c r="D9" s="886"/>
      <c r="E9" s="944" t="s">
        <v>278</v>
      </c>
      <c r="F9" s="885"/>
      <c r="G9" s="944" t="s">
        <v>796</v>
      </c>
      <c r="H9" s="886"/>
      <c r="I9" s="233" t="s">
        <v>928</v>
      </c>
      <c r="J9" s="233" t="s">
        <v>719</v>
      </c>
      <c r="K9" s="324" t="s">
        <v>115</v>
      </c>
    </row>
    <row r="10" spans="1:11" ht="15" x14ac:dyDescent="0.25">
      <c r="A10" s="58">
        <v>1</v>
      </c>
      <c r="B10" s="355"/>
      <c r="C10" s="966"/>
      <c r="D10" s="966"/>
      <c r="E10" s="966"/>
      <c r="F10" s="966"/>
      <c r="G10" s="966"/>
      <c r="H10" s="966"/>
      <c r="I10" s="481"/>
      <c r="J10" s="482"/>
      <c r="K10" s="490">
        <f>SUM(I10:J10)</f>
        <v>0</v>
      </c>
    </row>
    <row r="11" spans="1:11" ht="15" x14ac:dyDescent="0.25">
      <c r="A11" s="58">
        <v>2</v>
      </c>
      <c r="B11" s="202"/>
      <c r="C11" s="966"/>
      <c r="D11" s="966"/>
      <c r="E11" s="700"/>
      <c r="F11" s="700"/>
      <c r="G11" s="700"/>
      <c r="H11" s="700"/>
      <c r="I11" s="451"/>
      <c r="J11" s="452"/>
      <c r="K11" s="491">
        <f>SUM(I11:J11)</f>
        <v>0</v>
      </c>
    </row>
    <row r="12" spans="1:11" ht="15" x14ac:dyDescent="0.25">
      <c r="A12" s="63">
        <v>3</v>
      </c>
      <c r="B12" s="358"/>
      <c r="C12" s="966"/>
      <c r="D12" s="966"/>
      <c r="E12" s="700"/>
      <c r="F12" s="700"/>
      <c r="G12" s="700"/>
      <c r="H12" s="700"/>
      <c r="I12" s="451"/>
      <c r="J12" s="452"/>
      <c r="K12" s="491">
        <f t="shared" ref="K12:K20" si="0">SUM(I12:J12)</f>
        <v>0</v>
      </c>
    </row>
    <row r="13" spans="1:11" ht="15" x14ac:dyDescent="0.25">
      <c r="A13" s="42">
        <v>4</v>
      </c>
      <c r="B13" s="358"/>
      <c r="C13" s="966"/>
      <c r="D13" s="966"/>
      <c r="E13" s="700"/>
      <c r="F13" s="700"/>
      <c r="G13" s="700"/>
      <c r="H13" s="700"/>
      <c r="I13" s="451"/>
      <c r="J13" s="452"/>
      <c r="K13" s="491">
        <f t="shared" si="0"/>
        <v>0</v>
      </c>
    </row>
    <row r="14" spans="1:11" ht="15" x14ac:dyDescent="0.25">
      <c r="A14" s="63">
        <v>5</v>
      </c>
      <c r="B14" s="358"/>
      <c r="C14" s="966"/>
      <c r="D14" s="966"/>
      <c r="E14" s="700"/>
      <c r="F14" s="700"/>
      <c r="G14" s="700"/>
      <c r="H14" s="700"/>
      <c r="I14" s="451"/>
      <c r="J14" s="452"/>
      <c r="K14" s="491">
        <f t="shared" si="0"/>
        <v>0</v>
      </c>
    </row>
    <row r="15" spans="1:11" ht="15" x14ac:dyDescent="0.25">
      <c r="A15" s="63">
        <v>6</v>
      </c>
      <c r="B15" s="358"/>
      <c r="C15" s="966"/>
      <c r="D15" s="966"/>
      <c r="E15" s="700"/>
      <c r="F15" s="700"/>
      <c r="G15" s="700"/>
      <c r="H15" s="700"/>
      <c r="I15" s="451"/>
      <c r="J15" s="452"/>
      <c r="K15" s="491">
        <f t="shared" si="0"/>
        <v>0</v>
      </c>
    </row>
    <row r="16" spans="1:11" ht="15" x14ac:dyDescent="0.25">
      <c r="A16" s="42">
        <v>7</v>
      </c>
      <c r="B16" s="358"/>
      <c r="C16" s="966"/>
      <c r="D16" s="966"/>
      <c r="E16" s="700"/>
      <c r="F16" s="700"/>
      <c r="G16" s="700"/>
      <c r="H16" s="700"/>
      <c r="I16" s="451"/>
      <c r="J16" s="452"/>
      <c r="K16" s="491">
        <f t="shared" si="0"/>
        <v>0</v>
      </c>
    </row>
    <row r="17" spans="1:11" ht="15" x14ac:dyDescent="0.25">
      <c r="A17" s="63">
        <v>8</v>
      </c>
      <c r="B17" s="358"/>
      <c r="C17" s="966"/>
      <c r="D17" s="966"/>
      <c r="E17" s="700"/>
      <c r="F17" s="700"/>
      <c r="G17" s="700"/>
      <c r="H17" s="700"/>
      <c r="I17" s="451"/>
      <c r="J17" s="452"/>
      <c r="K17" s="491">
        <f t="shared" si="0"/>
        <v>0</v>
      </c>
    </row>
    <row r="18" spans="1:11" ht="15" x14ac:dyDescent="0.25">
      <c r="A18" s="42">
        <v>9</v>
      </c>
      <c r="B18" s="358"/>
      <c r="C18" s="966"/>
      <c r="D18" s="966"/>
      <c r="E18" s="700"/>
      <c r="F18" s="700"/>
      <c r="G18" s="700"/>
      <c r="H18" s="700"/>
      <c r="I18" s="451"/>
      <c r="J18" s="452"/>
      <c r="K18" s="491">
        <f t="shared" si="0"/>
        <v>0</v>
      </c>
    </row>
    <row r="19" spans="1:11" ht="15" x14ac:dyDescent="0.25">
      <c r="A19" s="63">
        <v>10</v>
      </c>
      <c r="B19" s="358"/>
      <c r="C19" s="966"/>
      <c r="D19" s="966"/>
      <c r="E19" s="700"/>
      <c r="F19" s="700"/>
      <c r="G19" s="700"/>
      <c r="H19" s="700"/>
      <c r="I19" s="451"/>
      <c r="J19" s="452"/>
      <c r="K19" s="491">
        <f t="shared" si="0"/>
        <v>0</v>
      </c>
    </row>
    <row r="20" spans="1:11" ht="15" x14ac:dyDescent="0.25">
      <c r="A20" s="63" t="s">
        <v>304</v>
      </c>
      <c r="B20" s="850"/>
      <c r="C20" s="850"/>
      <c r="D20" s="850"/>
      <c r="E20" s="850"/>
      <c r="F20" s="850"/>
      <c r="G20" s="933"/>
      <c r="H20" s="933"/>
      <c r="I20" s="492">
        <f>SUM(I10:I19)</f>
        <v>0</v>
      </c>
      <c r="J20" s="492">
        <f>SUM(J10:J19)</f>
        <v>0</v>
      </c>
      <c r="K20" s="491">
        <f t="shared" si="0"/>
        <v>0</v>
      </c>
    </row>
    <row r="21" spans="1:11" ht="15" x14ac:dyDescent="0.25">
      <c r="A21" s="24"/>
      <c r="B21" s="24"/>
      <c r="C21" s="24"/>
      <c r="D21" s="24"/>
      <c r="E21" s="24"/>
      <c r="F21" s="24"/>
      <c r="G21" s="24"/>
      <c r="H21" s="24"/>
      <c r="I21" s="24"/>
      <c r="J21" s="24"/>
    </row>
    <row r="22" spans="1:11" ht="15" x14ac:dyDescent="0.25">
      <c r="A22" s="24"/>
      <c r="B22" s="24"/>
      <c r="C22" s="24"/>
      <c r="D22" s="24"/>
      <c r="E22" s="24"/>
      <c r="F22" s="24"/>
      <c r="G22" s="24"/>
      <c r="H22" s="24"/>
      <c r="I22" s="24"/>
      <c r="J22" s="24"/>
    </row>
    <row r="23" spans="1:11" ht="14.1" customHeight="1" x14ac:dyDescent="0.25">
      <c r="A23" s="775" t="s">
        <v>206</v>
      </c>
      <c r="B23" s="775"/>
      <c r="C23" s="776" t="s">
        <v>808</v>
      </c>
      <c r="D23" s="776"/>
      <c r="E23" s="776"/>
      <c r="F23" s="776"/>
      <c r="G23" s="776"/>
      <c r="H23" s="776"/>
      <c r="I23" s="776"/>
      <c r="J23" s="24"/>
    </row>
    <row r="24" spans="1:11" ht="15" customHeight="1" x14ac:dyDescent="0.25">
      <c r="A24" s="24"/>
      <c r="B24" s="24"/>
      <c r="C24" s="776" t="s">
        <v>809</v>
      </c>
      <c r="D24" s="776"/>
      <c r="E24" s="776"/>
      <c r="F24" s="776"/>
      <c r="G24" s="776"/>
      <c r="H24" s="776"/>
      <c r="I24" s="776"/>
      <c r="J24" s="24"/>
    </row>
    <row r="25" spans="1:11" ht="15" customHeight="1" x14ac:dyDescent="0.2">
      <c r="C25" s="776" t="s">
        <v>810</v>
      </c>
      <c r="D25" s="776"/>
      <c r="E25" s="776"/>
      <c r="F25" s="776"/>
      <c r="G25" s="776"/>
      <c r="H25" s="776"/>
      <c r="I25" s="776"/>
    </row>
  </sheetData>
  <mergeCells count="43">
    <mergeCell ref="E14:F14"/>
    <mergeCell ref="E15:F15"/>
    <mergeCell ref="C14:D14"/>
    <mergeCell ref="G14:H14"/>
    <mergeCell ref="E12:F12"/>
    <mergeCell ref="E13:F13"/>
    <mergeCell ref="C12:D12"/>
    <mergeCell ref="G12:H12"/>
    <mergeCell ref="C13:D13"/>
    <mergeCell ref="G13:H13"/>
    <mergeCell ref="C15:D15"/>
    <mergeCell ref="G15:H15"/>
    <mergeCell ref="E10:F10"/>
    <mergeCell ref="E11:F11"/>
    <mergeCell ref="C10:D10"/>
    <mergeCell ref="G10:H10"/>
    <mergeCell ref="C11:D11"/>
    <mergeCell ref="G11:H11"/>
    <mergeCell ref="B2:K2"/>
    <mergeCell ref="B4:H4"/>
    <mergeCell ref="C6:E6"/>
    <mergeCell ref="E9:F9"/>
    <mergeCell ref="C9:D9"/>
    <mergeCell ref="G9:H9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5:I25"/>
    <mergeCell ref="B20:D20"/>
    <mergeCell ref="E20:F20"/>
    <mergeCell ref="G20:H20"/>
    <mergeCell ref="A23:B23"/>
    <mergeCell ref="C23:I23"/>
    <mergeCell ref="C24:I24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workbookViewId="0">
      <selection activeCell="J10" sqref="J10"/>
    </sheetView>
  </sheetViews>
  <sheetFormatPr defaultRowHeight="12.75" x14ac:dyDescent="0.2"/>
  <cols>
    <col min="9" max="11" width="18.42578125" customWidth="1"/>
    <col min="12" max="12" width="17.42578125" customWidth="1"/>
  </cols>
  <sheetData>
    <row r="1" spans="1:11" ht="15" x14ac:dyDescent="0.25">
      <c r="A1" s="24"/>
      <c r="B1" s="24"/>
      <c r="C1" s="24"/>
      <c r="D1" s="24"/>
      <c r="E1" s="24"/>
      <c r="F1" s="24"/>
      <c r="G1" s="24"/>
      <c r="H1" s="24"/>
      <c r="I1" s="24"/>
      <c r="J1" s="39"/>
      <c r="K1" s="25" t="s">
        <v>315</v>
      </c>
    </row>
    <row r="2" spans="1:11" ht="15.75" x14ac:dyDescent="0.25">
      <c r="A2" s="24"/>
      <c r="B2" s="967" t="s">
        <v>282</v>
      </c>
      <c r="C2" s="967"/>
      <c r="D2" s="967"/>
      <c r="E2" s="967"/>
      <c r="F2" s="967"/>
      <c r="G2" s="967"/>
      <c r="H2" s="967"/>
      <c r="I2" s="967"/>
      <c r="J2" s="967"/>
      <c r="K2" s="967"/>
    </row>
    <row r="3" spans="1:11" ht="15" x14ac:dyDescent="0.25">
      <c r="A3" s="26"/>
      <c r="B3" s="26"/>
      <c r="C3" s="26"/>
      <c r="D3" s="26"/>
      <c r="E3" s="26"/>
      <c r="F3" s="26"/>
      <c r="G3" s="26"/>
      <c r="H3" s="26"/>
      <c r="I3" s="26"/>
      <c r="J3" s="26"/>
      <c r="K3" s="26"/>
    </row>
    <row r="4" spans="1:11" ht="15" x14ac:dyDescent="0.25">
      <c r="A4" s="26"/>
      <c r="B4" s="767" t="s">
        <v>98</v>
      </c>
      <c r="C4" s="767"/>
      <c r="D4" s="767"/>
      <c r="E4" s="767"/>
      <c r="F4" s="767"/>
      <c r="G4" s="767"/>
      <c r="H4" s="767"/>
      <c r="I4" s="40"/>
      <c r="J4" s="40"/>
      <c r="K4" s="40"/>
    </row>
    <row r="5" spans="1:11" ht="15.75" thickBot="1" x14ac:dyDescent="0.3">
      <c r="A5" s="28"/>
      <c r="B5" s="26"/>
      <c r="C5" s="26"/>
      <c r="D5" s="26"/>
      <c r="E5" s="26"/>
      <c r="F5" s="26"/>
      <c r="G5" s="26"/>
      <c r="H5" s="26"/>
      <c r="I5" s="26"/>
      <c r="J5" s="26"/>
      <c r="K5" s="26"/>
    </row>
    <row r="6" spans="1:11" ht="15.75" thickBot="1" x14ac:dyDescent="0.3">
      <c r="A6" s="28">
        <v>1</v>
      </c>
      <c r="B6" s="26" t="s">
        <v>99</v>
      </c>
      <c r="C6" s="768">
        <f>'150.00'!C8:F8</f>
        <v>222222222222</v>
      </c>
      <c r="D6" s="769"/>
      <c r="E6" s="770"/>
      <c r="F6" s="26"/>
      <c r="G6" s="26"/>
      <c r="H6" s="26"/>
      <c r="I6" s="53"/>
      <c r="J6" s="53"/>
      <c r="K6" s="53"/>
    </row>
    <row r="7" spans="1:11" ht="15.75" thickBot="1" x14ac:dyDescent="0.3">
      <c r="A7" s="28">
        <v>2</v>
      </c>
      <c r="B7" s="26" t="s">
        <v>100</v>
      </c>
      <c r="C7" s="26"/>
      <c r="D7" s="26"/>
      <c r="E7" s="26"/>
      <c r="F7" s="26"/>
      <c r="G7" s="26"/>
      <c r="H7" s="26"/>
      <c r="J7" s="70">
        <f>'150.00'!K10</f>
        <v>2021</v>
      </c>
      <c r="K7" s="26"/>
    </row>
    <row r="8" spans="1:11" ht="15.75" thickBot="1" x14ac:dyDescent="0.3">
      <c r="A8" s="24"/>
      <c r="B8" s="24"/>
      <c r="C8" s="24"/>
      <c r="D8" s="24"/>
      <c r="E8" s="24"/>
      <c r="F8" s="24"/>
      <c r="G8" s="24"/>
      <c r="H8" s="24"/>
      <c r="I8" s="25" t="s">
        <v>418</v>
      </c>
      <c r="J8" s="25" t="s">
        <v>717</v>
      </c>
      <c r="K8" s="25" t="s">
        <v>315</v>
      </c>
    </row>
    <row r="9" spans="1:11" ht="45.6" customHeight="1" thickBot="1" x14ac:dyDescent="0.25">
      <c r="A9" s="99" t="s">
        <v>161</v>
      </c>
      <c r="B9" s="354" t="s">
        <v>804</v>
      </c>
      <c r="C9" s="885" t="s">
        <v>277</v>
      </c>
      <c r="D9" s="886"/>
      <c r="E9" s="944" t="s">
        <v>278</v>
      </c>
      <c r="F9" s="885"/>
      <c r="G9" s="944" t="s">
        <v>796</v>
      </c>
      <c r="H9" s="886"/>
      <c r="I9" s="233" t="s">
        <v>928</v>
      </c>
      <c r="J9" s="233" t="s">
        <v>719</v>
      </c>
      <c r="K9" s="324" t="s">
        <v>115</v>
      </c>
    </row>
    <row r="10" spans="1:11" ht="15" x14ac:dyDescent="0.25">
      <c r="A10" s="58">
        <v>1</v>
      </c>
      <c r="B10" s="355"/>
      <c r="C10" s="966"/>
      <c r="D10" s="966"/>
      <c r="E10" s="966"/>
      <c r="F10" s="966"/>
      <c r="G10" s="966"/>
      <c r="H10" s="966"/>
      <c r="I10" s="481"/>
      <c r="J10" s="482"/>
      <c r="K10" s="490">
        <f>SUM(I10:J10)</f>
        <v>0</v>
      </c>
    </row>
    <row r="11" spans="1:11" ht="15" x14ac:dyDescent="0.25">
      <c r="A11" s="58">
        <v>2</v>
      </c>
      <c r="B11" s="202"/>
      <c r="C11" s="966"/>
      <c r="D11" s="966"/>
      <c r="E11" s="700"/>
      <c r="F11" s="700"/>
      <c r="G11" s="700"/>
      <c r="H11" s="700"/>
      <c r="I11" s="451"/>
      <c r="J11" s="452"/>
      <c r="K11" s="491">
        <f>SUM(I11:J11)</f>
        <v>0</v>
      </c>
    </row>
    <row r="12" spans="1:11" ht="15" x14ac:dyDescent="0.25">
      <c r="A12" s="63">
        <v>3</v>
      </c>
      <c r="B12" s="358"/>
      <c r="C12" s="966"/>
      <c r="D12" s="966"/>
      <c r="E12" s="700"/>
      <c r="F12" s="700"/>
      <c r="G12" s="700"/>
      <c r="H12" s="700"/>
      <c r="I12" s="451"/>
      <c r="J12" s="452"/>
      <c r="K12" s="491">
        <f t="shared" ref="K12:K20" si="0">SUM(I12:J12)</f>
        <v>0</v>
      </c>
    </row>
    <row r="13" spans="1:11" ht="15" x14ac:dyDescent="0.25">
      <c r="A13" s="42">
        <v>4</v>
      </c>
      <c r="B13" s="358"/>
      <c r="C13" s="966"/>
      <c r="D13" s="966"/>
      <c r="E13" s="700"/>
      <c r="F13" s="700"/>
      <c r="G13" s="700"/>
      <c r="H13" s="700"/>
      <c r="I13" s="451"/>
      <c r="J13" s="452"/>
      <c r="K13" s="491">
        <f t="shared" si="0"/>
        <v>0</v>
      </c>
    </row>
    <row r="14" spans="1:11" ht="15" x14ac:dyDescent="0.25">
      <c r="A14" s="63">
        <v>5</v>
      </c>
      <c r="B14" s="358"/>
      <c r="C14" s="966"/>
      <c r="D14" s="966"/>
      <c r="E14" s="700"/>
      <c r="F14" s="700"/>
      <c r="G14" s="700"/>
      <c r="H14" s="700"/>
      <c r="I14" s="451"/>
      <c r="J14" s="452"/>
      <c r="K14" s="491">
        <f t="shared" si="0"/>
        <v>0</v>
      </c>
    </row>
    <row r="15" spans="1:11" ht="15" x14ac:dyDescent="0.25">
      <c r="A15" s="63">
        <v>6</v>
      </c>
      <c r="B15" s="358"/>
      <c r="C15" s="966"/>
      <c r="D15" s="966"/>
      <c r="E15" s="700"/>
      <c r="F15" s="700"/>
      <c r="G15" s="700"/>
      <c r="H15" s="700"/>
      <c r="I15" s="451"/>
      <c r="J15" s="452"/>
      <c r="K15" s="491">
        <f t="shared" si="0"/>
        <v>0</v>
      </c>
    </row>
    <row r="16" spans="1:11" ht="15" x14ac:dyDescent="0.25">
      <c r="A16" s="42">
        <v>7</v>
      </c>
      <c r="B16" s="358"/>
      <c r="C16" s="966"/>
      <c r="D16" s="966"/>
      <c r="E16" s="700"/>
      <c r="F16" s="700"/>
      <c r="G16" s="700"/>
      <c r="H16" s="700"/>
      <c r="I16" s="451"/>
      <c r="J16" s="452"/>
      <c r="K16" s="491">
        <f t="shared" si="0"/>
        <v>0</v>
      </c>
    </row>
    <row r="17" spans="1:11" ht="15" x14ac:dyDescent="0.25">
      <c r="A17" s="63">
        <v>8</v>
      </c>
      <c r="B17" s="358"/>
      <c r="C17" s="966"/>
      <c r="D17" s="966"/>
      <c r="E17" s="700"/>
      <c r="F17" s="700"/>
      <c r="G17" s="700"/>
      <c r="H17" s="700"/>
      <c r="I17" s="451"/>
      <c r="J17" s="452"/>
      <c r="K17" s="491">
        <f t="shared" si="0"/>
        <v>0</v>
      </c>
    </row>
    <row r="18" spans="1:11" ht="15" x14ac:dyDescent="0.25">
      <c r="A18" s="42">
        <v>9</v>
      </c>
      <c r="B18" s="358"/>
      <c r="C18" s="966"/>
      <c r="D18" s="966"/>
      <c r="E18" s="700"/>
      <c r="F18" s="700"/>
      <c r="G18" s="700"/>
      <c r="H18" s="700"/>
      <c r="I18" s="451"/>
      <c r="J18" s="452"/>
      <c r="K18" s="491">
        <f t="shared" si="0"/>
        <v>0</v>
      </c>
    </row>
    <row r="19" spans="1:11" ht="15" x14ac:dyDescent="0.25">
      <c r="A19" s="63">
        <v>10</v>
      </c>
      <c r="B19" s="358"/>
      <c r="C19" s="966"/>
      <c r="D19" s="966"/>
      <c r="E19" s="700"/>
      <c r="F19" s="700"/>
      <c r="G19" s="700"/>
      <c r="H19" s="700"/>
      <c r="I19" s="451"/>
      <c r="J19" s="452"/>
      <c r="K19" s="491">
        <f t="shared" si="0"/>
        <v>0</v>
      </c>
    </row>
    <row r="20" spans="1:11" ht="15" x14ac:dyDescent="0.25">
      <c r="A20" s="63" t="s">
        <v>304</v>
      </c>
      <c r="B20" s="850"/>
      <c r="C20" s="850"/>
      <c r="D20" s="850"/>
      <c r="E20" s="850"/>
      <c r="F20" s="850"/>
      <c r="G20" s="933"/>
      <c r="H20" s="933"/>
      <c r="I20" s="492">
        <f>SUM(I10:I19)</f>
        <v>0</v>
      </c>
      <c r="J20" s="492">
        <f>SUM(J10:J19)</f>
        <v>0</v>
      </c>
      <c r="K20" s="491">
        <f t="shared" si="0"/>
        <v>0</v>
      </c>
    </row>
    <row r="21" spans="1:11" ht="15" x14ac:dyDescent="0.25">
      <c r="A21" s="24"/>
      <c r="B21" s="24"/>
      <c r="C21" s="24"/>
      <c r="D21" s="24"/>
      <c r="E21" s="24"/>
      <c r="F21" s="24"/>
      <c r="G21" s="24"/>
      <c r="H21" s="24"/>
      <c r="I21" s="24"/>
      <c r="J21" s="24"/>
    </row>
    <row r="22" spans="1:11" ht="15" x14ac:dyDescent="0.25">
      <c r="A22" s="24"/>
      <c r="B22" s="24"/>
      <c r="C22" s="24"/>
      <c r="D22" s="24"/>
      <c r="E22" s="24"/>
      <c r="F22" s="24"/>
      <c r="G22" s="24"/>
      <c r="H22" s="24"/>
      <c r="I22" s="24"/>
      <c r="J22" s="24"/>
    </row>
    <row r="23" spans="1:11" ht="14.1" customHeight="1" x14ac:dyDescent="0.25">
      <c r="A23" s="775" t="s">
        <v>206</v>
      </c>
      <c r="B23" s="775"/>
      <c r="C23" s="776" t="s">
        <v>811</v>
      </c>
      <c r="D23" s="776"/>
      <c r="E23" s="776"/>
      <c r="F23" s="776"/>
      <c r="G23" s="776"/>
      <c r="H23" s="776"/>
      <c r="I23" s="776"/>
      <c r="J23" s="24"/>
    </row>
    <row r="24" spans="1:11" ht="15" customHeight="1" x14ac:dyDescent="0.25">
      <c r="A24" s="24"/>
      <c r="B24" s="24"/>
      <c r="C24" s="776" t="s">
        <v>812</v>
      </c>
      <c r="D24" s="776"/>
      <c r="E24" s="776"/>
      <c r="F24" s="776"/>
      <c r="G24" s="776"/>
      <c r="H24" s="776"/>
      <c r="I24" s="776"/>
      <c r="J24" s="24"/>
    </row>
    <row r="25" spans="1:11" ht="15" customHeight="1" x14ac:dyDescent="0.2">
      <c r="C25" s="776" t="s">
        <v>813</v>
      </c>
      <c r="D25" s="776"/>
      <c r="E25" s="776"/>
      <c r="F25" s="776"/>
      <c r="G25" s="776"/>
      <c r="H25" s="776"/>
      <c r="I25" s="776"/>
    </row>
  </sheetData>
  <mergeCells count="43">
    <mergeCell ref="E14:F14"/>
    <mergeCell ref="E15:F15"/>
    <mergeCell ref="C14:D14"/>
    <mergeCell ref="G14:H14"/>
    <mergeCell ref="E12:F12"/>
    <mergeCell ref="E13:F13"/>
    <mergeCell ref="C12:D12"/>
    <mergeCell ref="G12:H12"/>
    <mergeCell ref="C13:D13"/>
    <mergeCell ref="G13:H13"/>
    <mergeCell ref="C15:D15"/>
    <mergeCell ref="G15:H15"/>
    <mergeCell ref="E10:F10"/>
    <mergeCell ref="E11:F11"/>
    <mergeCell ref="C10:D10"/>
    <mergeCell ref="G10:H10"/>
    <mergeCell ref="C11:D11"/>
    <mergeCell ref="G11:H11"/>
    <mergeCell ref="B2:K2"/>
    <mergeCell ref="B4:H4"/>
    <mergeCell ref="C6:E6"/>
    <mergeCell ref="E9:F9"/>
    <mergeCell ref="C9:D9"/>
    <mergeCell ref="G9:H9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5:I25"/>
    <mergeCell ref="B20:D20"/>
    <mergeCell ref="E20:F20"/>
    <mergeCell ref="G20:H20"/>
    <mergeCell ref="A23:B23"/>
    <mergeCell ref="C23:I23"/>
    <mergeCell ref="C24:I24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workbookViewId="0">
      <selection activeCell="J12" sqref="J12"/>
    </sheetView>
  </sheetViews>
  <sheetFormatPr defaultRowHeight="12.75" x14ac:dyDescent="0.2"/>
  <cols>
    <col min="4" max="4" width="24.140625" customWidth="1"/>
    <col min="9" max="11" width="18.85546875" customWidth="1"/>
    <col min="12" max="12" width="19.7109375" customWidth="1"/>
  </cols>
  <sheetData>
    <row r="1" spans="1:11" ht="15" x14ac:dyDescent="0.25">
      <c r="A1" s="24"/>
      <c r="B1" s="24"/>
      <c r="C1" s="24"/>
      <c r="D1" s="24"/>
      <c r="E1" s="24"/>
      <c r="F1" s="24"/>
      <c r="G1" s="24"/>
      <c r="H1" s="24"/>
      <c r="I1" s="24"/>
      <c r="J1" s="39"/>
      <c r="K1" s="25" t="s">
        <v>315</v>
      </c>
    </row>
    <row r="2" spans="1:11" ht="15.75" x14ac:dyDescent="0.25">
      <c r="A2" s="24"/>
      <c r="B2" s="967" t="s">
        <v>283</v>
      </c>
      <c r="C2" s="967"/>
      <c r="D2" s="967"/>
      <c r="E2" s="967"/>
      <c r="F2" s="967"/>
      <c r="G2" s="967"/>
      <c r="H2" s="967"/>
      <c r="I2" s="967"/>
      <c r="J2" s="967"/>
      <c r="K2" s="967"/>
    </row>
    <row r="3" spans="1:11" ht="15" x14ac:dyDescent="0.25">
      <c r="A3" s="26"/>
      <c r="B3" s="26"/>
      <c r="C3" s="26"/>
      <c r="D3" s="26"/>
      <c r="E3" s="26"/>
      <c r="F3" s="26"/>
      <c r="G3" s="26"/>
      <c r="H3" s="26"/>
      <c r="I3" s="26"/>
      <c r="J3" s="26"/>
      <c r="K3" s="26"/>
    </row>
    <row r="4" spans="1:11" ht="15" x14ac:dyDescent="0.25">
      <c r="A4" s="26"/>
      <c r="B4" s="767" t="s">
        <v>98</v>
      </c>
      <c r="C4" s="767"/>
      <c r="D4" s="767"/>
      <c r="E4" s="767"/>
      <c r="F4" s="767"/>
      <c r="G4" s="767"/>
      <c r="H4" s="767"/>
      <c r="I4" s="40"/>
      <c r="J4" s="40"/>
      <c r="K4" s="40"/>
    </row>
    <row r="5" spans="1:11" ht="15.75" thickBot="1" x14ac:dyDescent="0.3">
      <c r="A5" s="28"/>
      <c r="B5" s="26"/>
      <c r="C5" s="26"/>
      <c r="D5" s="26"/>
      <c r="E5" s="26"/>
      <c r="F5" s="26"/>
      <c r="G5" s="26"/>
      <c r="H5" s="26"/>
      <c r="I5" s="26"/>
      <c r="J5" s="26"/>
      <c r="K5" s="26"/>
    </row>
    <row r="6" spans="1:11" ht="15.75" thickBot="1" x14ac:dyDescent="0.3">
      <c r="A6" s="28">
        <v>1</v>
      </c>
      <c r="B6" s="26" t="s">
        <v>99</v>
      </c>
      <c r="C6" s="768">
        <f>'150.00'!C8:F8</f>
        <v>222222222222</v>
      </c>
      <c r="D6" s="769"/>
      <c r="E6" s="770"/>
      <c r="F6" s="26"/>
      <c r="G6" s="26"/>
      <c r="H6" s="26"/>
      <c r="I6" s="53"/>
      <c r="J6" s="53"/>
      <c r="K6" s="53"/>
    </row>
    <row r="7" spans="1:11" ht="15.75" thickBot="1" x14ac:dyDescent="0.3">
      <c r="A7" s="28">
        <v>2</v>
      </c>
      <c r="B7" s="26" t="s">
        <v>100</v>
      </c>
      <c r="C7" s="26"/>
      <c r="D7" s="26"/>
      <c r="E7" s="26"/>
      <c r="F7" s="26"/>
      <c r="G7" s="26"/>
      <c r="H7" s="26"/>
      <c r="J7" s="70">
        <f>'150.00'!K10</f>
        <v>2021</v>
      </c>
      <c r="K7" s="26"/>
    </row>
    <row r="8" spans="1:11" ht="15.75" thickBot="1" x14ac:dyDescent="0.3">
      <c r="A8" s="24"/>
      <c r="B8" s="24"/>
      <c r="C8" s="24"/>
      <c r="D8" s="24"/>
      <c r="E8" s="24"/>
      <c r="F8" s="24"/>
      <c r="G8" s="24"/>
      <c r="H8" s="24"/>
      <c r="I8" s="25" t="s">
        <v>418</v>
      </c>
      <c r="J8" s="25" t="s">
        <v>717</v>
      </c>
      <c r="K8" s="25" t="s">
        <v>315</v>
      </c>
    </row>
    <row r="9" spans="1:11" ht="45.6" customHeight="1" thickBot="1" x14ac:dyDescent="0.25">
      <c r="A9" s="99" t="s">
        <v>161</v>
      </c>
      <c r="B9" s="354" t="s">
        <v>804</v>
      </c>
      <c r="C9" s="885" t="s">
        <v>277</v>
      </c>
      <c r="D9" s="886"/>
      <c r="E9" s="944" t="s">
        <v>278</v>
      </c>
      <c r="F9" s="885"/>
      <c r="G9" s="944" t="s">
        <v>796</v>
      </c>
      <c r="H9" s="886"/>
      <c r="I9" s="233" t="s">
        <v>928</v>
      </c>
      <c r="J9" s="233" t="s">
        <v>719</v>
      </c>
      <c r="K9" s="324" t="s">
        <v>115</v>
      </c>
    </row>
    <row r="10" spans="1:11" ht="15" x14ac:dyDescent="0.25">
      <c r="A10" s="58">
        <v>1</v>
      </c>
      <c r="B10" s="355"/>
      <c r="C10" s="966"/>
      <c r="D10" s="966"/>
      <c r="E10" s="966"/>
      <c r="F10" s="966"/>
      <c r="G10" s="966"/>
      <c r="H10" s="966"/>
      <c r="I10" s="481"/>
      <c r="J10" s="482"/>
      <c r="K10" s="490">
        <f>SUM(I10:J10)</f>
        <v>0</v>
      </c>
    </row>
    <row r="11" spans="1:11" ht="15" x14ac:dyDescent="0.25">
      <c r="A11" s="58">
        <v>2</v>
      </c>
      <c r="B11" s="202"/>
      <c r="C11" s="966"/>
      <c r="D11" s="966"/>
      <c r="E11" s="700"/>
      <c r="F11" s="700"/>
      <c r="G11" s="700"/>
      <c r="H11" s="700"/>
      <c r="I11" s="451"/>
      <c r="J11" s="452"/>
      <c r="K11" s="491">
        <f>SUM(I11:J11)</f>
        <v>0</v>
      </c>
    </row>
    <row r="12" spans="1:11" ht="15" x14ac:dyDescent="0.25">
      <c r="A12" s="63">
        <v>3</v>
      </c>
      <c r="B12" s="358"/>
      <c r="C12" s="966"/>
      <c r="D12" s="966"/>
      <c r="E12" s="700"/>
      <c r="F12" s="700"/>
      <c r="G12" s="700"/>
      <c r="H12" s="700"/>
      <c r="I12" s="451"/>
      <c r="J12" s="452"/>
      <c r="K12" s="491">
        <f t="shared" ref="K12:K20" si="0">SUM(I12:J12)</f>
        <v>0</v>
      </c>
    </row>
    <row r="13" spans="1:11" ht="15" x14ac:dyDescent="0.25">
      <c r="A13" s="42">
        <v>4</v>
      </c>
      <c r="B13" s="358"/>
      <c r="C13" s="966"/>
      <c r="D13" s="966"/>
      <c r="E13" s="700"/>
      <c r="F13" s="700"/>
      <c r="G13" s="700"/>
      <c r="H13" s="700"/>
      <c r="I13" s="451"/>
      <c r="J13" s="452"/>
      <c r="K13" s="491">
        <f t="shared" si="0"/>
        <v>0</v>
      </c>
    </row>
    <row r="14" spans="1:11" ht="15" x14ac:dyDescent="0.25">
      <c r="A14" s="63">
        <v>5</v>
      </c>
      <c r="B14" s="358"/>
      <c r="C14" s="966"/>
      <c r="D14" s="966"/>
      <c r="E14" s="700"/>
      <c r="F14" s="700"/>
      <c r="G14" s="700"/>
      <c r="H14" s="700"/>
      <c r="I14" s="451"/>
      <c r="J14" s="452"/>
      <c r="K14" s="491">
        <f t="shared" si="0"/>
        <v>0</v>
      </c>
    </row>
    <row r="15" spans="1:11" ht="15" x14ac:dyDescent="0.25">
      <c r="A15" s="63">
        <v>6</v>
      </c>
      <c r="B15" s="358"/>
      <c r="C15" s="966"/>
      <c r="D15" s="966"/>
      <c r="E15" s="700"/>
      <c r="F15" s="700"/>
      <c r="G15" s="700"/>
      <c r="H15" s="700"/>
      <c r="I15" s="451"/>
      <c r="J15" s="452"/>
      <c r="K15" s="491">
        <f t="shared" si="0"/>
        <v>0</v>
      </c>
    </row>
    <row r="16" spans="1:11" ht="15" x14ac:dyDescent="0.25">
      <c r="A16" s="42">
        <v>7</v>
      </c>
      <c r="B16" s="358"/>
      <c r="C16" s="966"/>
      <c r="D16" s="966"/>
      <c r="E16" s="700"/>
      <c r="F16" s="700"/>
      <c r="G16" s="700"/>
      <c r="H16" s="700"/>
      <c r="I16" s="451"/>
      <c r="J16" s="452"/>
      <c r="K16" s="491">
        <f t="shared" si="0"/>
        <v>0</v>
      </c>
    </row>
    <row r="17" spans="1:11" ht="15" x14ac:dyDescent="0.25">
      <c r="A17" s="63">
        <v>8</v>
      </c>
      <c r="B17" s="358"/>
      <c r="C17" s="966"/>
      <c r="D17" s="966"/>
      <c r="E17" s="700"/>
      <c r="F17" s="700"/>
      <c r="G17" s="700"/>
      <c r="H17" s="700"/>
      <c r="I17" s="451"/>
      <c r="J17" s="452"/>
      <c r="K17" s="491">
        <f t="shared" si="0"/>
        <v>0</v>
      </c>
    </row>
    <row r="18" spans="1:11" ht="15" x14ac:dyDescent="0.25">
      <c r="A18" s="42">
        <v>9</v>
      </c>
      <c r="B18" s="358"/>
      <c r="C18" s="966"/>
      <c r="D18" s="966"/>
      <c r="E18" s="700"/>
      <c r="F18" s="700"/>
      <c r="G18" s="700"/>
      <c r="H18" s="700"/>
      <c r="I18" s="451"/>
      <c r="J18" s="452"/>
      <c r="K18" s="491">
        <f t="shared" si="0"/>
        <v>0</v>
      </c>
    </row>
    <row r="19" spans="1:11" ht="15" x14ac:dyDescent="0.25">
      <c r="A19" s="63">
        <v>10</v>
      </c>
      <c r="B19" s="358"/>
      <c r="C19" s="966"/>
      <c r="D19" s="966"/>
      <c r="E19" s="700"/>
      <c r="F19" s="700"/>
      <c r="G19" s="700"/>
      <c r="H19" s="700"/>
      <c r="I19" s="451"/>
      <c r="J19" s="452"/>
      <c r="K19" s="491">
        <f t="shared" si="0"/>
        <v>0</v>
      </c>
    </row>
    <row r="20" spans="1:11" ht="15" x14ac:dyDescent="0.25">
      <c r="A20" s="63" t="s">
        <v>304</v>
      </c>
      <c r="B20" s="850"/>
      <c r="C20" s="850"/>
      <c r="D20" s="850"/>
      <c r="E20" s="850"/>
      <c r="F20" s="850"/>
      <c r="G20" s="933"/>
      <c r="H20" s="933"/>
      <c r="I20" s="492">
        <f>SUM(I10:I19)</f>
        <v>0</v>
      </c>
      <c r="J20" s="492">
        <f>SUM(J10:J19)</f>
        <v>0</v>
      </c>
      <c r="K20" s="491">
        <f t="shared" si="0"/>
        <v>0</v>
      </c>
    </row>
    <row r="21" spans="1:11" ht="15" x14ac:dyDescent="0.25">
      <c r="A21" s="24"/>
      <c r="B21" s="24"/>
      <c r="C21" s="24"/>
      <c r="D21" s="24"/>
      <c r="E21" s="24"/>
      <c r="F21" s="24"/>
      <c r="G21" s="24"/>
      <c r="H21" s="24"/>
      <c r="I21" s="24"/>
      <c r="J21" s="24"/>
    </row>
    <row r="22" spans="1:11" ht="15" x14ac:dyDescent="0.25">
      <c r="A22" s="24"/>
      <c r="B22" s="24"/>
      <c r="C22" s="24"/>
      <c r="D22" s="24"/>
      <c r="E22" s="24"/>
      <c r="F22" s="24"/>
      <c r="G22" s="24"/>
      <c r="H22" s="24"/>
      <c r="I22" s="24"/>
      <c r="J22" s="24"/>
    </row>
    <row r="23" spans="1:11" ht="14.1" customHeight="1" x14ac:dyDescent="0.25">
      <c r="A23" s="775" t="s">
        <v>206</v>
      </c>
      <c r="B23" s="775"/>
      <c r="C23" s="776" t="s">
        <v>814</v>
      </c>
      <c r="D23" s="776"/>
      <c r="E23" s="776"/>
      <c r="F23" s="776"/>
      <c r="G23" s="776"/>
      <c r="H23" s="776"/>
      <c r="I23" s="776"/>
      <c r="J23" s="24"/>
    </row>
    <row r="24" spans="1:11" ht="15" customHeight="1" x14ac:dyDescent="0.25">
      <c r="A24" s="24"/>
      <c r="B24" s="24"/>
      <c r="C24" s="776" t="s">
        <v>815</v>
      </c>
      <c r="D24" s="776"/>
      <c r="E24" s="776"/>
      <c r="F24" s="776"/>
      <c r="G24" s="776"/>
      <c r="H24" s="776"/>
      <c r="I24" s="776"/>
      <c r="J24" s="24"/>
    </row>
    <row r="25" spans="1:11" ht="15" customHeight="1" x14ac:dyDescent="0.2">
      <c r="C25" s="776" t="s">
        <v>816</v>
      </c>
      <c r="D25" s="776"/>
      <c r="E25" s="776"/>
      <c r="F25" s="776"/>
      <c r="G25" s="776"/>
      <c r="H25" s="776"/>
      <c r="I25" s="776"/>
    </row>
  </sheetData>
  <mergeCells count="43">
    <mergeCell ref="B2:K2"/>
    <mergeCell ref="B4:H4"/>
    <mergeCell ref="C6:E6"/>
    <mergeCell ref="E9:F9"/>
    <mergeCell ref="E12:F12"/>
    <mergeCell ref="G9:H9"/>
    <mergeCell ref="G10:H10"/>
    <mergeCell ref="G11:H11"/>
    <mergeCell ref="G12:H12"/>
    <mergeCell ref="E10:F10"/>
    <mergeCell ref="E11:F11"/>
    <mergeCell ref="C12:D12"/>
    <mergeCell ref="C9:D9"/>
    <mergeCell ref="C10:D10"/>
    <mergeCell ref="C11:D11"/>
    <mergeCell ref="G13:H13"/>
    <mergeCell ref="C14:D14"/>
    <mergeCell ref="G14:H14"/>
    <mergeCell ref="C15:D15"/>
    <mergeCell ref="G15:H15"/>
    <mergeCell ref="E14:F14"/>
    <mergeCell ref="E15:F15"/>
    <mergeCell ref="E13:F13"/>
    <mergeCell ref="C13:D13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5:I25"/>
    <mergeCell ref="B20:D20"/>
    <mergeCell ref="E20:F20"/>
    <mergeCell ref="G20:H20"/>
    <mergeCell ref="A23:B23"/>
    <mergeCell ref="C23:I23"/>
    <mergeCell ref="C24:I24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workbookViewId="0">
      <selection activeCell="J13" sqref="J13"/>
    </sheetView>
  </sheetViews>
  <sheetFormatPr defaultRowHeight="12.75" x14ac:dyDescent="0.2"/>
  <cols>
    <col min="9" max="11" width="17.5703125" customWidth="1"/>
    <col min="12" max="12" width="20.42578125" customWidth="1"/>
  </cols>
  <sheetData>
    <row r="1" spans="1:11" ht="15" x14ac:dyDescent="0.25">
      <c r="A1" s="24"/>
      <c r="B1" s="24"/>
      <c r="C1" s="24"/>
      <c r="D1" s="24"/>
      <c r="E1" s="24"/>
      <c r="F1" s="24"/>
      <c r="G1" s="24"/>
      <c r="H1" s="24"/>
      <c r="I1" s="24"/>
      <c r="J1" s="39"/>
      <c r="K1" s="25" t="s">
        <v>315</v>
      </c>
    </row>
    <row r="2" spans="1:11" ht="15.75" x14ac:dyDescent="0.25">
      <c r="A2" s="24"/>
      <c r="B2" s="967" t="s">
        <v>284</v>
      </c>
      <c r="C2" s="967"/>
      <c r="D2" s="967"/>
      <c r="E2" s="967"/>
      <c r="F2" s="967"/>
      <c r="G2" s="967"/>
      <c r="H2" s="967"/>
      <c r="I2" s="967"/>
      <c r="J2" s="967"/>
      <c r="K2" s="967"/>
    </row>
    <row r="3" spans="1:11" ht="15" x14ac:dyDescent="0.25">
      <c r="A3" s="26"/>
      <c r="B3" s="26"/>
      <c r="C3" s="26"/>
      <c r="D3" s="26"/>
      <c r="E3" s="26"/>
      <c r="F3" s="26"/>
      <c r="G3" s="26"/>
      <c r="H3" s="26"/>
      <c r="I3" s="26"/>
      <c r="J3" s="26"/>
      <c r="K3" s="26"/>
    </row>
    <row r="4" spans="1:11" ht="15" x14ac:dyDescent="0.25">
      <c r="A4" s="26"/>
      <c r="B4" s="767" t="s">
        <v>98</v>
      </c>
      <c r="C4" s="767"/>
      <c r="D4" s="767"/>
      <c r="E4" s="767"/>
      <c r="F4" s="767"/>
      <c r="G4" s="767"/>
      <c r="H4" s="767"/>
      <c r="I4" s="40"/>
      <c r="J4" s="40"/>
      <c r="K4" s="40"/>
    </row>
    <row r="5" spans="1:11" ht="15.75" thickBot="1" x14ac:dyDescent="0.3">
      <c r="A5" s="28"/>
      <c r="B5" s="26"/>
      <c r="C5" s="26"/>
      <c r="D5" s="26"/>
      <c r="E5" s="26"/>
      <c r="F5" s="26"/>
      <c r="G5" s="26"/>
      <c r="H5" s="26"/>
      <c r="I5" s="26"/>
      <c r="J5" s="26"/>
      <c r="K5" s="26"/>
    </row>
    <row r="6" spans="1:11" ht="15.75" thickBot="1" x14ac:dyDescent="0.3">
      <c r="A6" s="28">
        <v>1</v>
      </c>
      <c r="B6" s="26" t="s">
        <v>99</v>
      </c>
      <c r="C6" s="768">
        <f>'150.00'!C8:F8</f>
        <v>222222222222</v>
      </c>
      <c r="D6" s="769"/>
      <c r="E6" s="770"/>
      <c r="F6" s="26"/>
      <c r="G6" s="26"/>
      <c r="H6" s="26"/>
      <c r="I6" s="53"/>
      <c r="J6" s="53"/>
      <c r="K6" s="53"/>
    </row>
    <row r="7" spans="1:11" ht="15.75" thickBot="1" x14ac:dyDescent="0.3">
      <c r="A7" s="28">
        <v>2</v>
      </c>
      <c r="B7" s="26" t="s">
        <v>100</v>
      </c>
      <c r="C7" s="26"/>
      <c r="D7" s="26"/>
      <c r="E7" s="26"/>
      <c r="F7" s="26"/>
      <c r="G7" s="26"/>
      <c r="H7" s="26"/>
      <c r="J7" s="70">
        <f>'150.00'!K10</f>
        <v>2021</v>
      </c>
      <c r="K7" s="26"/>
    </row>
    <row r="8" spans="1:11" ht="15.75" thickBot="1" x14ac:dyDescent="0.3">
      <c r="A8" s="24"/>
      <c r="B8" s="24"/>
      <c r="C8" s="24"/>
      <c r="D8" s="24"/>
      <c r="E8" s="24"/>
      <c r="F8" s="24"/>
      <c r="G8" s="24"/>
      <c r="H8" s="24"/>
      <c r="I8" s="25" t="s">
        <v>418</v>
      </c>
      <c r="J8" s="25" t="s">
        <v>717</v>
      </c>
      <c r="K8" s="25" t="s">
        <v>315</v>
      </c>
    </row>
    <row r="9" spans="1:11" ht="45.6" customHeight="1" thickBot="1" x14ac:dyDescent="0.25">
      <c r="A9" s="99" t="s">
        <v>161</v>
      </c>
      <c r="B9" s="354" t="s">
        <v>804</v>
      </c>
      <c r="C9" s="885" t="s">
        <v>277</v>
      </c>
      <c r="D9" s="886"/>
      <c r="E9" s="944" t="s">
        <v>278</v>
      </c>
      <c r="F9" s="885"/>
      <c r="G9" s="944" t="s">
        <v>796</v>
      </c>
      <c r="H9" s="886"/>
      <c r="I9" s="233" t="s">
        <v>928</v>
      </c>
      <c r="J9" s="233" t="s">
        <v>719</v>
      </c>
      <c r="K9" s="324" t="s">
        <v>115</v>
      </c>
    </row>
    <row r="10" spans="1:11" ht="15" x14ac:dyDescent="0.25">
      <c r="A10" s="58">
        <v>1</v>
      </c>
      <c r="B10" s="355"/>
      <c r="C10" s="966"/>
      <c r="D10" s="966"/>
      <c r="E10" s="966"/>
      <c r="F10" s="966"/>
      <c r="G10" s="966"/>
      <c r="H10" s="966"/>
      <c r="I10" s="481"/>
      <c r="J10" s="482"/>
      <c r="K10" s="490">
        <f>SUM(I10:J10)</f>
        <v>0</v>
      </c>
    </row>
    <row r="11" spans="1:11" ht="15" x14ac:dyDescent="0.25">
      <c r="A11" s="58">
        <v>2</v>
      </c>
      <c r="B11" s="202"/>
      <c r="C11" s="966"/>
      <c r="D11" s="966"/>
      <c r="E11" s="700"/>
      <c r="F11" s="700"/>
      <c r="G11" s="700"/>
      <c r="H11" s="700"/>
      <c r="I11" s="451"/>
      <c r="J11" s="452"/>
      <c r="K11" s="491">
        <f>SUM(I11:J11)</f>
        <v>0</v>
      </c>
    </row>
    <row r="12" spans="1:11" ht="15" x14ac:dyDescent="0.25">
      <c r="A12" s="63">
        <v>3</v>
      </c>
      <c r="B12" s="358"/>
      <c r="C12" s="966"/>
      <c r="D12" s="966"/>
      <c r="E12" s="700"/>
      <c r="F12" s="700"/>
      <c r="G12" s="700"/>
      <c r="H12" s="700"/>
      <c r="I12" s="451"/>
      <c r="J12" s="452"/>
      <c r="K12" s="491">
        <f t="shared" ref="K12:K20" si="0">SUM(I12:J12)</f>
        <v>0</v>
      </c>
    </row>
    <row r="13" spans="1:11" ht="15" x14ac:dyDescent="0.25">
      <c r="A13" s="42">
        <v>4</v>
      </c>
      <c r="B13" s="358"/>
      <c r="C13" s="966"/>
      <c r="D13" s="966"/>
      <c r="E13" s="700"/>
      <c r="F13" s="700"/>
      <c r="G13" s="700"/>
      <c r="H13" s="700"/>
      <c r="I13" s="451"/>
      <c r="J13" s="452"/>
      <c r="K13" s="491">
        <f t="shared" si="0"/>
        <v>0</v>
      </c>
    </row>
    <row r="14" spans="1:11" ht="15" x14ac:dyDescent="0.25">
      <c r="A14" s="63">
        <v>5</v>
      </c>
      <c r="B14" s="358"/>
      <c r="C14" s="966"/>
      <c r="D14" s="966"/>
      <c r="E14" s="700"/>
      <c r="F14" s="700"/>
      <c r="G14" s="700"/>
      <c r="H14" s="700"/>
      <c r="I14" s="451"/>
      <c r="J14" s="452"/>
      <c r="K14" s="491">
        <f t="shared" si="0"/>
        <v>0</v>
      </c>
    </row>
    <row r="15" spans="1:11" ht="15" x14ac:dyDescent="0.25">
      <c r="A15" s="63">
        <v>6</v>
      </c>
      <c r="B15" s="358"/>
      <c r="C15" s="966"/>
      <c r="D15" s="966"/>
      <c r="E15" s="700"/>
      <c r="F15" s="700"/>
      <c r="G15" s="700"/>
      <c r="H15" s="700"/>
      <c r="I15" s="451"/>
      <c r="J15" s="452"/>
      <c r="K15" s="491">
        <f t="shared" si="0"/>
        <v>0</v>
      </c>
    </row>
    <row r="16" spans="1:11" ht="15" x14ac:dyDescent="0.25">
      <c r="A16" s="42">
        <v>7</v>
      </c>
      <c r="B16" s="358"/>
      <c r="C16" s="966"/>
      <c r="D16" s="966"/>
      <c r="E16" s="700"/>
      <c r="F16" s="700"/>
      <c r="G16" s="700"/>
      <c r="H16" s="700"/>
      <c r="I16" s="451"/>
      <c r="J16" s="452"/>
      <c r="K16" s="491">
        <f t="shared" si="0"/>
        <v>0</v>
      </c>
    </row>
    <row r="17" spans="1:11" ht="15" x14ac:dyDescent="0.25">
      <c r="A17" s="63">
        <v>8</v>
      </c>
      <c r="B17" s="358"/>
      <c r="C17" s="966"/>
      <c r="D17" s="966"/>
      <c r="E17" s="700"/>
      <c r="F17" s="700"/>
      <c r="G17" s="700"/>
      <c r="H17" s="700"/>
      <c r="I17" s="451"/>
      <c r="J17" s="452"/>
      <c r="K17" s="491">
        <f t="shared" si="0"/>
        <v>0</v>
      </c>
    </row>
    <row r="18" spans="1:11" ht="15" x14ac:dyDescent="0.25">
      <c r="A18" s="42">
        <v>9</v>
      </c>
      <c r="B18" s="358"/>
      <c r="C18" s="966"/>
      <c r="D18" s="966"/>
      <c r="E18" s="700"/>
      <c r="F18" s="700"/>
      <c r="G18" s="700"/>
      <c r="H18" s="700"/>
      <c r="I18" s="451"/>
      <c r="J18" s="452"/>
      <c r="K18" s="491">
        <f t="shared" si="0"/>
        <v>0</v>
      </c>
    </row>
    <row r="19" spans="1:11" ht="15" x14ac:dyDescent="0.25">
      <c r="A19" s="63">
        <v>10</v>
      </c>
      <c r="B19" s="358"/>
      <c r="C19" s="966"/>
      <c r="D19" s="966"/>
      <c r="E19" s="700"/>
      <c r="F19" s="700"/>
      <c r="G19" s="700"/>
      <c r="H19" s="700"/>
      <c r="I19" s="451"/>
      <c r="J19" s="452"/>
      <c r="K19" s="491">
        <f t="shared" si="0"/>
        <v>0</v>
      </c>
    </row>
    <row r="20" spans="1:11" ht="15" x14ac:dyDescent="0.25">
      <c r="A20" s="63" t="s">
        <v>304</v>
      </c>
      <c r="B20" s="850"/>
      <c r="C20" s="850"/>
      <c r="D20" s="850"/>
      <c r="E20" s="850"/>
      <c r="F20" s="850"/>
      <c r="G20" s="933"/>
      <c r="H20" s="933"/>
      <c r="I20" s="492">
        <f>SUM(I10:I19)</f>
        <v>0</v>
      </c>
      <c r="J20" s="492">
        <f>SUM(J10:J19)</f>
        <v>0</v>
      </c>
      <c r="K20" s="491">
        <f t="shared" si="0"/>
        <v>0</v>
      </c>
    </row>
    <row r="21" spans="1:11" ht="15" x14ac:dyDescent="0.25">
      <c r="A21" s="24"/>
      <c r="B21" s="24"/>
      <c r="C21" s="24"/>
      <c r="D21" s="24"/>
      <c r="E21" s="24"/>
      <c r="F21" s="24"/>
      <c r="G21" s="24"/>
      <c r="H21" s="24"/>
      <c r="I21" s="24"/>
      <c r="J21" s="24"/>
    </row>
    <row r="22" spans="1:11" ht="15" x14ac:dyDescent="0.25">
      <c r="A22" s="24"/>
      <c r="B22" s="24"/>
      <c r="C22" s="24"/>
      <c r="D22" s="24"/>
      <c r="E22" s="24"/>
      <c r="F22" s="24"/>
      <c r="G22" s="24"/>
      <c r="H22" s="24"/>
      <c r="I22" s="24"/>
      <c r="J22" s="24"/>
    </row>
    <row r="23" spans="1:11" ht="14.1" customHeight="1" x14ac:dyDescent="0.25">
      <c r="A23" s="775" t="s">
        <v>206</v>
      </c>
      <c r="B23" s="775"/>
      <c r="C23" s="776" t="s">
        <v>817</v>
      </c>
      <c r="D23" s="776"/>
      <c r="E23" s="776"/>
      <c r="F23" s="776"/>
      <c r="G23" s="776"/>
      <c r="H23" s="776"/>
      <c r="I23" s="776"/>
      <c r="J23" s="24"/>
    </row>
    <row r="24" spans="1:11" ht="15" customHeight="1" x14ac:dyDescent="0.25">
      <c r="A24" s="24"/>
      <c r="B24" s="24"/>
      <c r="C24" s="776" t="s">
        <v>818</v>
      </c>
      <c r="D24" s="776"/>
      <c r="E24" s="776"/>
      <c r="F24" s="776"/>
      <c r="G24" s="776"/>
      <c r="H24" s="776"/>
      <c r="I24" s="776"/>
      <c r="J24" s="24"/>
    </row>
    <row r="25" spans="1:11" ht="15" customHeight="1" x14ac:dyDescent="0.2">
      <c r="C25" s="776" t="s">
        <v>819</v>
      </c>
      <c r="D25" s="776"/>
      <c r="E25" s="776"/>
      <c r="F25" s="776"/>
      <c r="G25" s="776"/>
      <c r="H25" s="776"/>
      <c r="I25" s="776"/>
    </row>
  </sheetData>
  <mergeCells count="43">
    <mergeCell ref="E14:F14"/>
    <mergeCell ref="E15:F15"/>
    <mergeCell ref="C14:D14"/>
    <mergeCell ref="G14:H14"/>
    <mergeCell ref="E12:F12"/>
    <mergeCell ref="E13:F13"/>
    <mergeCell ref="C12:D12"/>
    <mergeCell ref="G12:H12"/>
    <mergeCell ref="C13:D13"/>
    <mergeCell ref="G13:H13"/>
    <mergeCell ref="C15:D15"/>
    <mergeCell ref="G15:H15"/>
    <mergeCell ref="E10:F10"/>
    <mergeCell ref="E11:F11"/>
    <mergeCell ref="C10:D10"/>
    <mergeCell ref="G10:H10"/>
    <mergeCell ref="C11:D11"/>
    <mergeCell ref="G11:H11"/>
    <mergeCell ref="B2:K2"/>
    <mergeCell ref="B4:H4"/>
    <mergeCell ref="C6:E6"/>
    <mergeCell ref="E9:F9"/>
    <mergeCell ref="C9:D9"/>
    <mergeCell ref="G9:H9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5:I25"/>
    <mergeCell ref="B20:D20"/>
    <mergeCell ref="E20:F20"/>
    <mergeCell ref="G20:H20"/>
    <mergeCell ref="A23:B23"/>
    <mergeCell ref="C23:I23"/>
    <mergeCell ref="C24:I24"/>
  </mergeCell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"/>
  <sheetViews>
    <sheetView topLeftCell="A4" workbookViewId="0">
      <selection activeCell="J19" sqref="J19"/>
    </sheetView>
  </sheetViews>
  <sheetFormatPr defaultRowHeight="12.75" x14ac:dyDescent="0.2"/>
  <cols>
    <col min="4" max="4" width="26.85546875" customWidth="1"/>
    <col min="9" max="11" width="18.28515625" customWidth="1"/>
    <col min="12" max="12" width="20" customWidth="1"/>
  </cols>
  <sheetData>
    <row r="1" spans="1:11" ht="15" x14ac:dyDescent="0.25">
      <c r="A1" s="24"/>
      <c r="B1" s="24"/>
      <c r="C1" s="24"/>
      <c r="D1" s="24"/>
      <c r="E1" s="24"/>
      <c r="F1" s="24"/>
      <c r="G1" s="24"/>
      <c r="H1" s="24"/>
      <c r="I1" s="24"/>
      <c r="J1" s="39"/>
      <c r="K1" t="s">
        <v>315</v>
      </c>
    </row>
    <row r="2" spans="1:11" ht="15.75" x14ac:dyDescent="0.25">
      <c r="A2" s="24"/>
      <c r="B2" s="967" t="s">
        <v>290</v>
      </c>
      <c r="C2" s="967"/>
      <c r="D2" s="967"/>
      <c r="E2" s="967"/>
      <c r="F2" s="967"/>
      <c r="G2" s="967"/>
      <c r="H2" s="967"/>
      <c r="I2" s="967"/>
      <c r="J2" s="967"/>
      <c r="K2" s="967"/>
    </row>
    <row r="3" spans="1:11" ht="15" x14ac:dyDescent="0.25">
      <c r="A3" s="26"/>
      <c r="B3" s="26"/>
      <c r="C3" s="26"/>
      <c r="D3" s="26"/>
      <c r="E3" s="26"/>
      <c r="F3" s="26"/>
      <c r="G3" s="26"/>
      <c r="H3" s="26"/>
      <c r="I3" s="26"/>
      <c r="J3" s="26"/>
      <c r="K3" s="26"/>
    </row>
    <row r="4" spans="1:11" ht="15" x14ac:dyDescent="0.25">
      <c r="A4" s="26"/>
      <c r="B4" s="767" t="s">
        <v>98</v>
      </c>
      <c r="C4" s="767"/>
      <c r="D4" s="767"/>
      <c r="E4" s="767"/>
      <c r="F4" s="767"/>
      <c r="G4" s="767"/>
      <c r="H4" s="767"/>
      <c r="I4" s="40"/>
      <c r="J4" s="40"/>
      <c r="K4" s="40"/>
    </row>
    <row r="5" spans="1:11" ht="15.75" thickBot="1" x14ac:dyDescent="0.3">
      <c r="A5" s="28"/>
      <c r="B5" s="26"/>
      <c r="C5" s="26"/>
      <c r="D5" s="26"/>
      <c r="E5" s="26"/>
      <c r="F5" s="26"/>
      <c r="G5" s="26"/>
      <c r="H5" s="26"/>
      <c r="I5" s="26"/>
      <c r="J5" s="26"/>
      <c r="K5" s="26"/>
    </row>
    <row r="6" spans="1:11" ht="15.75" thickBot="1" x14ac:dyDescent="0.3">
      <c r="A6" s="28">
        <v>1</v>
      </c>
      <c r="B6" s="26" t="s">
        <v>99</v>
      </c>
      <c r="C6" s="768">
        <f>'150.00'!C8:F8</f>
        <v>222222222222</v>
      </c>
      <c r="D6" s="769"/>
      <c r="E6" s="770"/>
      <c r="F6" s="26"/>
      <c r="G6" s="26"/>
      <c r="H6" s="26"/>
      <c r="I6" s="53"/>
      <c r="J6" s="53"/>
      <c r="K6" s="53"/>
    </row>
    <row r="7" spans="1:11" ht="15.75" thickBot="1" x14ac:dyDescent="0.3">
      <c r="A7" s="28">
        <v>2</v>
      </c>
      <c r="B7" s="26" t="s">
        <v>100</v>
      </c>
      <c r="C7" s="26"/>
      <c r="D7" s="26"/>
      <c r="E7" s="26"/>
      <c r="F7" s="26"/>
      <c r="G7" s="26"/>
      <c r="H7" s="26"/>
      <c r="J7" s="70">
        <f>'150.00'!K10</f>
        <v>2021</v>
      </c>
      <c r="K7" s="26"/>
    </row>
    <row r="8" spans="1:11" ht="15.75" thickBot="1" x14ac:dyDescent="0.3">
      <c r="A8" s="24"/>
      <c r="B8" s="24"/>
      <c r="C8" s="24"/>
      <c r="D8" s="24"/>
      <c r="E8" s="24"/>
      <c r="F8" s="24"/>
      <c r="G8" s="24"/>
      <c r="H8" s="24"/>
      <c r="I8" s="25" t="s">
        <v>418</v>
      </c>
      <c r="J8" s="25" t="s">
        <v>717</v>
      </c>
      <c r="K8" s="25" t="s">
        <v>315</v>
      </c>
    </row>
    <row r="9" spans="1:11" ht="45.6" customHeight="1" thickBot="1" x14ac:dyDescent="0.25">
      <c r="A9" s="99" t="s">
        <v>161</v>
      </c>
      <c r="B9" s="354" t="s">
        <v>804</v>
      </c>
      <c r="C9" s="885" t="s">
        <v>277</v>
      </c>
      <c r="D9" s="886"/>
      <c r="E9" s="944" t="s">
        <v>278</v>
      </c>
      <c r="F9" s="885"/>
      <c r="G9" s="944" t="s">
        <v>796</v>
      </c>
      <c r="H9" s="886"/>
      <c r="I9" s="233" t="s">
        <v>928</v>
      </c>
      <c r="J9" s="233" t="s">
        <v>719</v>
      </c>
      <c r="K9" s="324" t="s">
        <v>115</v>
      </c>
    </row>
    <row r="10" spans="1:11" ht="15" x14ac:dyDescent="0.25">
      <c r="A10" s="58">
        <v>1</v>
      </c>
      <c r="B10" s="355"/>
      <c r="C10" s="966"/>
      <c r="D10" s="966"/>
      <c r="E10" s="966"/>
      <c r="F10" s="966"/>
      <c r="G10" s="966"/>
      <c r="H10" s="966"/>
      <c r="I10" s="481"/>
      <c r="J10" s="482"/>
      <c r="K10" s="490">
        <f>SUM(I10:J10)</f>
        <v>0</v>
      </c>
    </row>
    <row r="11" spans="1:11" ht="15" x14ac:dyDescent="0.25">
      <c r="A11" s="58">
        <v>2</v>
      </c>
      <c r="B11" s="202"/>
      <c r="C11" s="966"/>
      <c r="D11" s="966"/>
      <c r="E11" s="700"/>
      <c r="F11" s="700"/>
      <c r="G11" s="700"/>
      <c r="H11" s="700"/>
      <c r="I11" s="451"/>
      <c r="J11" s="452"/>
      <c r="K11" s="491">
        <f>SUM(I11:J11)</f>
        <v>0</v>
      </c>
    </row>
    <row r="12" spans="1:11" ht="15" x14ac:dyDescent="0.25">
      <c r="A12" s="63">
        <v>3</v>
      </c>
      <c r="B12" s="358"/>
      <c r="C12" s="966"/>
      <c r="D12" s="966"/>
      <c r="E12" s="700"/>
      <c r="F12" s="700"/>
      <c r="G12" s="700"/>
      <c r="H12" s="700"/>
      <c r="I12" s="451"/>
      <c r="J12" s="452"/>
      <c r="K12" s="491">
        <f t="shared" ref="K12:K30" si="0">SUM(I12:J12)</f>
        <v>0</v>
      </c>
    </row>
    <row r="13" spans="1:11" ht="15" x14ac:dyDescent="0.25">
      <c r="A13" s="42">
        <v>4</v>
      </c>
      <c r="B13" s="358"/>
      <c r="C13" s="966"/>
      <c r="D13" s="966"/>
      <c r="E13" s="700"/>
      <c r="F13" s="700"/>
      <c r="G13" s="700"/>
      <c r="H13" s="700"/>
      <c r="I13" s="451"/>
      <c r="J13" s="452"/>
      <c r="K13" s="491">
        <f t="shared" si="0"/>
        <v>0</v>
      </c>
    </row>
    <row r="14" spans="1:11" ht="15" x14ac:dyDescent="0.25">
      <c r="A14" s="63">
        <v>5</v>
      </c>
      <c r="B14" s="358"/>
      <c r="C14" s="966"/>
      <c r="D14" s="966"/>
      <c r="E14" s="700"/>
      <c r="F14" s="700"/>
      <c r="G14" s="700"/>
      <c r="H14" s="700"/>
      <c r="I14" s="451"/>
      <c r="J14" s="452"/>
      <c r="K14" s="491">
        <f t="shared" si="0"/>
        <v>0</v>
      </c>
    </row>
    <row r="15" spans="1:11" ht="15" x14ac:dyDescent="0.25">
      <c r="A15" s="63">
        <v>6</v>
      </c>
      <c r="B15" s="358"/>
      <c r="C15" s="966"/>
      <c r="D15" s="966"/>
      <c r="E15" s="700"/>
      <c r="F15" s="700"/>
      <c r="G15" s="700"/>
      <c r="H15" s="700"/>
      <c r="I15" s="451"/>
      <c r="J15" s="452"/>
      <c r="K15" s="491">
        <f t="shared" si="0"/>
        <v>0</v>
      </c>
    </row>
    <row r="16" spans="1:11" ht="15" x14ac:dyDescent="0.25">
      <c r="A16" s="42">
        <v>7</v>
      </c>
      <c r="B16" s="358"/>
      <c r="C16" s="966"/>
      <c r="D16" s="966"/>
      <c r="E16" s="700"/>
      <c r="F16" s="700"/>
      <c r="G16" s="700"/>
      <c r="H16" s="700"/>
      <c r="I16" s="451"/>
      <c r="J16" s="452"/>
      <c r="K16" s="491">
        <f t="shared" si="0"/>
        <v>0</v>
      </c>
    </row>
    <row r="17" spans="1:11" ht="15" x14ac:dyDescent="0.25">
      <c r="A17" s="63">
        <v>8</v>
      </c>
      <c r="B17" s="358"/>
      <c r="C17" s="966"/>
      <c r="D17" s="966"/>
      <c r="E17" s="700"/>
      <c r="F17" s="700"/>
      <c r="G17" s="700"/>
      <c r="H17" s="700"/>
      <c r="I17" s="451"/>
      <c r="J17" s="452"/>
      <c r="K17" s="491">
        <f t="shared" si="0"/>
        <v>0</v>
      </c>
    </row>
    <row r="18" spans="1:11" ht="15" x14ac:dyDescent="0.25">
      <c r="A18" s="42">
        <v>9</v>
      </c>
      <c r="B18" s="358"/>
      <c r="C18" s="966"/>
      <c r="D18" s="966"/>
      <c r="E18" s="700"/>
      <c r="F18" s="700"/>
      <c r="G18" s="700"/>
      <c r="H18" s="700"/>
      <c r="I18" s="451"/>
      <c r="J18" s="452"/>
      <c r="K18" s="491">
        <f t="shared" si="0"/>
        <v>0</v>
      </c>
    </row>
    <row r="19" spans="1:11" ht="15" x14ac:dyDescent="0.25">
      <c r="A19" s="63">
        <v>10</v>
      </c>
      <c r="B19" s="358"/>
      <c r="C19" s="966"/>
      <c r="D19" s="966"/>
      <c r="E19" s="700"/>
      <c r="F19" s="700"/>
      <c r="G19" s="700"/>
      <c r="H19" s="700"/>
      <c r="I19" s="451"/>
      <c r="J19" s="452"/>
      <c r="K19" s="491">
        <f t="shared" si="0"/>
        <v>0</v>
      </c>
    </row>
    <row r="20" spans="1:11" ht="15" x14ac:dyDescent="0.25">
      <c r="A20" s="63">
        <v>11</v>
      </c>
      <c r="B20" s="358"/>
      <c r="C20" s="966"/>
      <c r="D20" s="966"/>
      <c r="E20" s="700"/>
      <c r="F20" s="700"/>
      <c r="G20" s="700"/>
      <c r="H20" s="700"/>
      <c r="I20" s="451"/>
      <c r="J20" s="452"/>
      <c r="K20" s="491">
        <f t="shared" si="0"/>
        <v>0</v>
      </c>
    </row>
    <row r="21" spans="1:11" ht="15" x14ac:dyDescent="0.25">
      <c r="A21" s="42">
        <v>12</v>
      </c>
      <c r="B21" s="358"/>
      <c r="C21" s="966"/>
      <c r="D21" s="966"/>
      <c r="E21" s="700"/>
      <c r="F21" s="700"/>
      <c r="G21" s="700"/>
      <c r="H21" s="700"/>
      <c r="I21" s="451"/>
      <c r="J21" s="452"/>
      <c r="K21" s="491">
        <f t="shared" si="0"/>
        <v>0</v>
      </c>
    </row>
    <row r="22" spans="1:11" ht="15" x14ac:dyDescent="0.25">
      <c r="A22" s="63">
        <v>13</v>
      </c>
      <c r="B22" s="358"/>
      <c r="C22" s="966"/>
      <c r="D22" s="966"/>
      <c r="E22" s="700"/>
      <c r="F22" s="700"/>
      <c r="G22" s="700"/>
      <c r="H22" s="700"/>
      <c r="I22" s="451"/>
      <c r="J22" s="452"/>
      <c r="K22" s="491">
        <f t="shared" si="0"/>
        <v>0</v>
      </c>
    </row>
    <row r="23" spans="1:11" ht="15" x14ac:dyDescent="0.25">
      <c r="A23" s="42">
        <v>14</v>
      </c>
      <c r="B23" s="358"/>
      <c r="C23" s="966"/>
      <c r="D23" s="966"/>
      <c r="E23" s="700"/>
      <c r="F23" s="700"/>
      <c r="G23" s="700"/>
      <c r="H23" s="700"/>
      <c r="I23" s="451"/>
      <c r="J23" s="452"/>
      <c r="K23" s="491">
        <f t="shared" si="0"/>
        <v>0</v>
      </c>
    </row>
    <row r="24" spans="1:11" ht="15" x14ac:dyDescent="0.25">
      <c r="A24" s="63">
        <v>15</v>
      </c>
      <c r="B24" s="358"/>
      <c r="C24" s="966"/>
      <c r="D24" s="966"/>
      <c r="E24" s="700"/>
      <c r="F24" s="700"/>
      <c r="G24" s="700"/>
      <c r="H24" s="700"/>
      <c r="I24" s="451"/>
      <c r="J24" s="452"/>
      <c r="K24" s="491">
        <f t="shared" si="0"/>
        <v>0</v>
      </c>
    </row>
    <row r="25" spans="1:11" ht="15" x14ac:dyDescent="0.25">
      <c r="A25" s="63">
        <v>16</v>
      </c>
      <c r="B25" s="358"/>
      <c r="C25" s="966"/>
      <c r="D25" s="966"/>
      <c r="E25" s="700"/>
      <c r="F25" s="700"/>
      <c r="G25" s="700"/>
      <c r="H25" s="700"/>
      <c r="I25" s="451"/>
      <c r="J25" s="452"/>
      <c r="K25" s="491">
        <f t="shared" si="0"/>
        <v>0</v>
      </c>
    </row>
    <row r="26" spans="1:11" ht="15" x14ac:dyDescent="0.25">
      <c r="A26" s="42">
        <v>17</v>
      </c>
      <c r="B26" s="358"/>
      <c r="C26" s="966"/>
      <c r="D26" s="966"/>
      <c r="E26" s="700"/>
      <c r="F26" s="700"/>
      <c r="G26" s="700"/>
      <c r="H26" s="700"/>
      <c r="I26" s="451"/>
      <c r="J26" s="452"/>
      <c r="K26" s="491">
        <f t="shared" si="0"/>
        <v>0</v>
      </c>
    </row>
    <row r="27" spans="1:11" ht="15" x14ac:dyDescent="0.25">
      <c r="A27" s="63">
        <v>18</v>
      </c>
      <c r="B27" s="358"/>
      <c r="C27" s="966"/>
      <c r="D27" s="966"/>
      <c r="E27" s="700"/>
      <c r="F27" s="700"/>
      <c r="G27" s="700"/>
      <c r="H27" s="700"/>
      <c r="I27" s="451"/>
      <c r="J27" s="452"/>
      <c r="K27" s="491">
        <f t="shared" si="0"/>
        <v>0</v>
      </c>
    </row>
    <row r="28" spans="1:11" ht="15" x14ac:dyDescent="0.25">
      <c r="A28" s="42">
        <v>19</v>
      </c>
      <c r="B28" s="358"/>
      <c r="C28" s="966"/>
      <c r="D28" s="966"/>
      <c r="E28" s="700"/>
      <c r="F28" s="700"/>
      <c r="G28" s="700"/>
      <c r="H28" s="700"/>
      <c r="I28" s="451"/>
      <c r="J28" s="452"/>
      <c r="K28" s="491">
        <f t="shared" si="0"/>
        <v>0</v>
      </c>
    </row>
    <row r="29" spans="1:11" ht="15" x14ac:dyDescent="0.25">
      <c r="A29" s="63">
        <v>20</v>
      </c>
      <c r="B29" s="358"/>
      <c r="C29" s="966"/>
      <c r="D29" s="966"/>
      <c r="E29" s="700"/>
      <c r="F29" s="700"/>
      <c r="G29" s="700"/>
      <c r="H29" s="700"/>
      <c r="I29" s="451"/>
      <c r="J29" s="452"/>
      <c r="K29" s="491">
        <f t="shared" si="0"/>
        <v>0</v>
      </c>
    </row>
    <row r="30" spans="1:11" ht="15" x14ac:dyDescent="0.25">
      <c r="A30" s="63" t="s">
        <v>304</v>
      </c>
      <c r="B30" s="850"/>
      <c r="C30" s="850"/>
      <c r="D30" s="850"/>
      <c r="E30" s="850"/>
      <c r="F30" s="850"/>
      <c r="G30" s="933"/>
      <c r="H30" s="933"/>
      <c r="I30" s="492">
        <f>SUM(I10:I29)</f>
        <v>0</v>
      </c>
      <c r="J30" s="492">
        <f>SUM(J10:J29)</f>
        <v>0</v>
      </c>
      <c r="K30" s="491">
        <f t="shared" si="0"/>
        <v>0</v>
      </c>
    </row>
    <row r="31" spans="1:11" ht="15" x14ac:dyDescent="0.25">
      <c r="A31" s="24"/>
      <c r="B31" s="24"/>
      <c r="C31" s="24"/>
      <c r="D31" s="24"/>
      <c r="E31" s="24"/>
      <c r="F31" s="24"/>
      <c r="G31" s="24"/>
      <c r="H31" s="24"/>
      <c r="I31" s="24"/>
      <c r="J31" s="24"/>
    </row>
    <row r="32" spans="1:11" ht="15" x14ac:dyDescent="0.25">
      <c r="A32" s="24"/>
      <c r="B32" s="24"/>
      <c r="C32" s="24"/>
      <c r="D32" s="24"/>
      <c r="E32" s="24"/>
      <c r="F32" s="24"/>
      <c r="G32" s="24"/>
      <c r="H32" s="24"/>
      <c r="I32" s="24"/>
      <c r="J32" s="24"/>
    </row>
    <row r="33" spans="1:10" ht="14.1" customHeight="1" x14ac:dyDescent="0.25">
      <c r="A33" s="775" t="s">
        <v>206</v>
      </c>
      <c r="B33" s="775"/>
      <c r="C33" s="776" t="s">
        <v>820</v>
      </c>
      <c r="D33" s="776"/>
      <c r="E33" s="776"/>
      <c r="F33" s="776"/>
      <c r="G33" s="776"/>
      <c r="H33" s="776"/>
      <c r="I33" s="776"/>
      <c r="J33" s="24"/>
    </row>
    <row r="34" spans="1:10" ht="15" customHeight="1" x14ac:dyDescent="0.25">
      <c r="A34" s="24"/>
      <c r="B34" s="24"/>
      <c r="C34" s="776" t="s">
        <v>821</v>
      </c>
      <c r="D34" s="776"/>
      <c r="E34" s="776"/>
      <c r="F34" s="776"/>
      <c r="G34" s="776"/>
      <c r="H34" s="776"/>
      <c r="I34" s="776"/>
      <c r="J34" s="24"/>
    </row>
    <row r="35" spans="1:10" ht="15" customHeight="1" x14ac:dyDescent="0.2">
      <c r="C35" s="776" t="s">
        <v>822</v>
      </c>
      <c r="D35" s="776"/>
      <c r="E35" s="776"/>
      <c r="F35" s="776"/>
      <c r="G35" s="776"/>
      <c r="H35" s="776"/>
      <c r="I35" s="776"/>
    </row>
  </sheetData>
  <mergeCells count="73">
    <mergeCell ref="E14:F14"/>
    <mergeCell ref="E15:F15"/>
    <mergeCell ref="C14:D14"/>
    <mergeCell ref="G14:H14"/>
    <mergeCell ref="E12:F12"/>
    <mergeCell ref="E13:F13"/>
    <mergeCell ref="C12:D12"/>
    <mergeCell ref="G12:H12"/>
    <mergeCell ref="C13:D13"/>
    <mergeCell ref="G13:H13"/>
    <mergeCell ref="C15:D15"/>
    <mergeCell ref="G15:H15"/>
    <mergeCell ref="E10:F10"/>
    <mergeCell ref="E11:F11"/>
    <mergeCell ref="C10:D10"/>
    <mergeCell ref="G10:H10"/>
    <mergeCell ref="C11:D11"/>
    <mergeCell ref="G11:H11"/>
    <mergeCell ref="B2:K2"/>
    <mergeCell ref="B4:H4"/>
    <mergeCell ref="C6:E6"/>
    <mergeCell ref="E9:F9"/>
    <mergeCell ref="C9:D9"/>
    <mergeCell ref="G9:H9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5:I35"/>
    <mergeCell ref="B30:D30"/>
    <mergeCell ref="E30:F30"/>
    <mergeCell ref="G30:H30"/>
    <mergeCell ref="A33:B33"/>
    <mergeCell ref="C33:I33"/>
    <mergeCell ref="C34:I34"/>
  </mergeCell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5"/>
  <sheetViews>
    <sheetView topLeftCell="A10" workbookViewId="0">
      <selection activeCell="L11" sqref="L11"/>
    </sheetView>
  </sheetViews>
  <sheetFormatPr defaultColWidth="8.7109375" defaultRowHeight="15" x14ac:dyDescent="0.25"/>
  <cols>
    <col min="1" max="5" width="8.7109375" style="24"/>
    <col min="6" max="6" width="15.140625" style="24" customWidth="1"/>
    <col min="7" max="7" width="8.7109375" style="24"/>
    <col min="8" max="8" width="11.7109375" style="24" customWidth="1"/>
    <col min="9" max="10" width="8.7109375" style="24"/>
    <col min="11" max="13" width="18.28515625" customWidth="1"/>
    <col min="14" max="16384" width="8.7109375" style="24"/>
  </cols>
  <sheetData>
    <row r="1" spans="1:13" x14ac:dyDescent="0.25">
      <c r="K1" s="24"/>
      <c r="L1" s="39"/>
      <c r="M1" t="s">
        <v>315</v>
      </c>
    </row>
    <row r="2" spans="1:13" x14ac:dyDescent="0.25">
      <c r="J2" s="39"/>
      <c r="K2" s="25"/>
      <c r="L2" s="24"/>
      <c r="M2" s="24"/>
    </row>
    <row r="3" spans="1:13" x14ac:dyDescent="0.25">
      <c r="B3" s="937" t="s">
        <v>291</v>
      </c>
      <c r="C3" s="937"/>
      <c r="D3" s="937"/>
      <c r="E3" s="937"/>
      <c r="F3" s="937"/>
      <c r="G3" s="937"/>
      <c r="H3" s="937"/>
      <c r="I3" s="937"/>
      <c r="J3" s="937"/>
      <c r="K3" s="937"/>
      <c r="L3" s="26"/>
      <c r="M3" s="26"/>
    </row>
    <row r="4" spans="1:13" x14ac:dyDescent="0.25">
      <c r="A4" s="26"/>
      <c r="B4" s="26"/>
      <c r="C4" s="26"/>
      <c r="D4" s="26"/>
      <c r="E4" s="26"/>
      <c r="F4" s="26"/>
      <c r="G4" s="26"/>
      <c r="H4" s="26"/>
      <c r="I4" s="26"/>
      <c r="J4" s="26"/>
      <c r="K4" s="40"/>
      <c r="L4" s="40"/>
      <c r="M4" s="40"/>
    </row>
    <row r="5" spans="1:13" x14ac:dyDescent="0.25">
      <c r="A5" s="26"/>
      <c r="B5" s="767" t="s">
        <v>98</v>
      </c>
      <c r="C5" s="767"/>
      <c r="D5" s="767"/>
      <c r="E5" s="767"/>
      <c r="F5" s="767"/>
      <c r="G5" s="767"/>
      <c r="H5" s="767"/>
      <c r="I5" s="40"/>
      <c r="J5" s="40"/>
      <c r="K5" s="26"/>
      <c r="L5" s="26"/>
      <c r="M5" s="26"/>
    </row>
    <row r="6" spans="1:13" ht="15.75" thickBot="1" x14ac:dyDescent="0.3">
      <c r="A6" s="28"/>
      <c r="B6" s="26"/>
      <c r="C6" s="26"/>
      <c r="D6" s="26"/>
      <c r="E6" s="26"/>
      <c r="F6" s="26"/>
      <c r="G6" s="26"/>
      <c r="H6" s="26"/>
      <c r="I6" s="26"/>
      <c r="J6" s="26"/>
      <c r="K6" s="53"/>
      <c r="L6" s="53"/>
      <c r="M6" s="53"/>
    </row>
    <row r="7" spans="1:13" ht="15.75" thickBot="1" x14ac:dyDescent="0.3">
      <c r="A7" s="28">
        <v>1</v>
      </c>
      <c r="B7" s="26" t="s">
        <v>99</v>
      </c>
      <c r="C7" s="768">
        <f>'150.00'!C8:F8</f>
        <v>222222222222</v>
      </c>
      <c r="D7" s="769"/>
      <c r="E7" s="770"/>
      <c r="F7" s="26"/>
      <c r="G7" s="26"/>
      <c r="H7" s="26"/>
      <c r="I7" s="53"/>
      <c r="J7" s="53"/>
      <c r="K7" s="26"/>
      <c r="L7" s="26"/>
      <c r="M7" s="26"/>
    </row>
    <row r="8" spans="1:13" ht="15.75" thickBot="1" x14ac:dyDescent="0.3">
      <c r="A8" s="28">
        <v>2</v>
      </c>
      <c r="B8" s="26" t="s">
        <v>100</v>
      </c>
      <c r="C8" s="26"/>
      <c r="D8" s="26"/>
      <c r="E8" s="26"/>
      <c r="F8" s="26"/>
      <c r="G8" s="26"/>
      <c r="H8" s="26"/>
      <c r="I8" s="29">
        <f>'150.00'!K10</f>
        <v>2021</v>
      </c>
      <c r="J8" s="26"/>
      <c r="K8" s="25"/>
      <c r="L8" s="25"/>
      <c r="M8" s="25"/>
    </row>
    <row r="9" spans="1:13" ht="15.75" thickBot="1" x14ac:dyDescent="0.3">
      <c r="K9" s="25" t="s">
        <v>418</v>
      </c>
      <c r="L9" s="25" t="s">
        <v>717</v>
      </c>
      <c r="M9" s="25" t="s">
        <v>315</v>
      </c>
    </row>
    <row r="10" spans="1:13" ht="50.25" customHeight="1" thickBot="1" x14ac:dyDescent="0.3">
      <c r="A10" s="198" t="s">
        <v>161</v>
      </c>
      <c r="B10" s="871" t="s">
        <v>153</v>
      </c>
      <c r="C10" s="871"/>
      <c r="D10" s="871"/>
      <c r="E10" s="871"/>
      <c r="F10" s="871"/>
      <c r="G10" s="871"/>
      <c r="H10" s="871"/>
      <c r="I10" s="871"/>
      <c r="J10" s="871"/>
      <c r="K10" s="233" t="s">
        <v>928</v>
      </c>
      <c r="L10" s="233" t="s">
        <v>719</v>
      </c>
      <c r="M10" s="324" t="s">
        <v>115</v>
      </c>
    </row>
    <row r="11" spans="1:13" ht="26.25" customHeight="1" x14ac:dyDescent="0.25">
      <c r="A11" s="63">
        <v>1</v>
      </c>
      <c r="B11" s="968" t="s">
        <v>293</v>
      </c>
      <c r="C11" s="969"/>
      <c r="D11" s="969"/>
      <c r="E11" s="969"/>
      <c r="F11" s="969"/>
      <c r="G11" s="969"/>
      <c r="H11" s="969"/>
      <c r="I11" s="969"/>
      <c r="J11" s="970"/>
      <c r="K11" s="481"/>
      <c r="L11" s="482"/>
      <c r="M11" s="483">
        <f>SUM(K11:L11)</f>
        <v>0</v>
      </c>
    </row>
    <row r="12" spans="1:13" ht="66" customHeight="1" x14ac:dyDescent="0.25">
      <c r="A12" s="42">
        <v>2</v>
      </c>
      <c r="B12" s="858" t="s">
        <v>292</v>
      </c>
      <c r="C12" s="941"/>
      <c r="D12" s="941"/>
      <c r="E12" s="941"/>
      <c r="F12" s="941"/>
      <c r="G12" s="941"/>
      <c r="H12" s="941"/>
      <c r="I12" s="941"/>
      <c r="J12" s="965"/>
      <c r="K12" s="451"/>
      <c r="L12" s="452"/>
      <c r="M12" s="484">
        <f t="shared" ref="M12:M17" si="0">SUM(K12:L12)</f>
        <v>0</v>
      </c>
    </row>
    <row r="13" spans="1:13" ht="60" customHeight="1" x14ac:dyDescent="0.25">
      <c r="A13" s="42">
        <v>4</v>
      </c>
      <c r="B13" s="858" t="s">
        <v>294</v>
      </c>
      <c r="C13" s="941"/>
      <c r="D13" s="941"/>
      <c r="E13" s="941"/>
      <c r="F13" s="941"/>
      <c r="G13" s="941"/>
      <c r="H13" s="941"/>
      <c r="I13" s="941"/>
      <c r="J13" s="965"/>
      <c r="K13" s="451"/>
      <c r="L13" s="452"/>
      <c r="M13" s="484">
        <f t="shared" si="0"/>
        <v>0</v>
      </c>
    </row>
    <row r="14" spans="1:13" ht="26.25" customHeight="1" x14ac:dyDescent="0.25">
      <c r="A14" s="42">
        <v>5</v>
      </c>
      <c r="B14" s="858"/>
      <c r="C14" s="941"/>
      <c r="D14" s="941"/>
      <c r="E14" s="941"/>
      <c r="F14" s="941"/>
      <c r="G14" s="941"/>
      <c r="H14" s="941"/>
      <c r="I14" s="941"/>
      <c r="J14" s="965"/>
      <c r="K14" s="451"/>
      <c r="L14" s="452"/>
      <c r="M14" s="484">
        <f t="shared" si="0"/>
        <v>0</v>
      </c>
    </row>
    <row r="15" spans="1:13" ht="26.25" customHeight="1" x14ac:dyDescent="0.25">
      <c r="A15" s="42">
        <v>6</v>
      </c>
      <c r="B15" s="858"/>
      <c r="C15" s="941"/>
      <c r="D15" s="941"/>
      <c r="E15" s="941"/>
      <c r="F15" s="941"/>
      <c r="G15" s="941"/>
      <c r="H15" s="941"/>
      <c r="I15" s="941"/>
      <c r="J15" s="965"/>
      <c r="K15" s="451"/>
      <c r="L15" s="452"/>
      <c r="M15" s="484">
        <f t="shared" si="0"/>
        <v>0</v>
      </c>
    </row>
    <row r="16" spans="1:13" ht="26.25" customHeight="1" thickBot="1" x14ac:dyDescent="0.3">
      <c r="A16" s="56">
        <v>7</v>
      </c>
      <c r="B16" s="849"/>
      <c r="C16" s="849"/>
      <c r="D16" s="849"/>
      <c r="E16" s="849"/>
      <c r="F16" s="849"/>
      <c r="G16" s="849"/>
      <c r="H16" s="849"/>
      <c r="I16" s="849"/>
      <c r="J16" s="849"/>
      <c r="K16" s="485"/>
      <c r="L16" s="486"/>
      <c r="M16" s="487">
        <f t="shared" si="0"/>
        <v>0</v>
      </c>
    </row>
    <row r="17" spans="1:13" ht="30" customHeight="1" thickBot="1" x14ac:dyDescent="0.3">
      <c r="A17" s="211">
        <v>8</v>
      </c>
      <c r="B17" s="915" t="s">
        <v>285</v>
      </c>
      <c r="C17" s="915"/>
      <c r="D17" s="915"/>
      <c r="E17" s="915"/>
      <c r="F17" s="915"/>
      <c r="G17" s="915"/>
      <c r="H17" s="915"/>
      <c r="I17" s="915"/>
      <c r="J17" s="915"/>
      <c r="K17" s="488">
        <f>SUM(K10:K16)</f>
        <v>0</v>
      </c>
      <c r="L17" s="488">
        <f>SUM(L10:L16)</f>
        <v>0</v>
      </c>
      <c r="M17" s="489">
        <f t="shared" si="0"/>
        <v>0</v>
      </c>
    </row>
    <row r="18" spans="1:13" x14ac:dyDescent="0.25">
      <c r="K18" s="24"/>
      <c r="L18" s="24"/>
      <c r="M18" s="24"/>
    </row>
    <row r="19" spans="1:13" x14ac:dyDescent="0.25">
      <c r="K19" s="24"/>
      <c r="L19" s="24"/>
      <c r="M19" s="24"/>
    </row>
    <row r="20" spans="1:13" ht="30.95" customHeight="1" x14ac:dyDescent="0.25">
      <c r="A20" s="775" t="s">
        <v>206</v>
      </c>
      <c r="B20" s="775"/>
      <c r="C20" s="776" t="s">
        <v>823</v>
      </c>
      <c r="D20" s="776"/>
      <c r="E20" s="776"/>
      <c r="F20" s="776"/>
      <c r="G20" s="776"/>
      <c r="H20" s="776"/>
      <c r="I20" s="776"/>
      <c r="K20" s="24"/>
      <c r="L20" s="24"/>
      <c r="M20" s="24"/>
    </row>
    <row r="21" spans="1:13" x14ac:dyDescent="0.25">
      <c r="C21" s="776" t="s">
        <v>824</v>
      </c>
      <c r="D21" s="776"/>
      <c r="E21" s="776"/>
      <c r="F21" s="776"/>
      <c r="G21" s="776"/>
      <c r="H21" s="776"/>
      <c r="I21" s="776"/>
      <c r="K21" s="24"/>
      <c r="L21" s="24"/>
      <c r="M21" s="24"/>
    </row>
    <row r="22" spans="1:13" x14ac:dyDescent="0.25">
      <c r="C22" s="776" t="s">
        <v>825</v>
      </c>
      <c r="D22" s="776"/>
      <c r="E22" s="776"/>
      <c r="F22" s="776"/>
      <c r="G22" s="776"/>
      <c r="H22" s="776"/>
      <c r="I22" s="776"/>
      <c r="K22" s="24"/>
      <c r="L22" s="24"/>
      <c r="M22" s="24"/>
    </row>
    <row r="23" spans="1:13" x14ac:dyDescent="0.25">
      <c r="K23" s="24"/>
      <c r="L23" s="24"/>
      <c r="M23" s="24"/>
    </row>
    <row r="24" spans="1:13" x14ac:dyDescent="0.25">
      <c r="K24" s="24"/>
      <c r="L24" s="24"/>
      <c r="M24" s="24"/>
    </row>
    <row r="25" spans="1:13" x14ac:dyDescent="0.25">
      <c r="K25" s="24"/>
      <c r="L25" s="24"/>
      <c r="M25" s="24"/>
    </row>
    <row r="26" spans="1:13" x14ac:dyDescent="0.25">
      <c r="K26" s="24"/>
      <c r="L26" s="24"/>
      <c r="M26" s="24"/>
    </row>
    <row r="27" spans="1:13" x14ac:dyDescent="0.25">
      <c r="K27" s="24"/>
      <c r="L27" s="24"/>
      <c r="M27" s="24"/>
    </row>
    <row r="28" spans="1:13" x14ac:dyDescent="0.25">
      <c r="K28" s="24"/>
      <c r="L28" s="24"/>
      <c r="M28" s="24"/>
    </row>
    <row r="29" spans="1:13" x14ac:dyDescent="0.25">
      <c r="K29" s="24"/>
      <c r="L29" s="24"/>
      <c r="M29" s="24"/>
    </row>
    <row r="30" spans="1:13" x14ac:dyDescent="0.25">
      <c r="K30" s="24"/>
      <c r="L30" s="24"/>
      <c r="M30" s="24"/>
    </row>
    <row r="31" spans="1:13" x14ac:dyDescent="0.25">
      <c r="K31" s="24"/>
      <c r="L31" s="24"/>
    </row>
    <row r="32" spans="1:13" x14ac:dyDescent="0.25">
      <c r="K32" s="24"/>
      <c r="L32" s="24"/>
    </row>
    <row r="33" spans="11:12" x14ac:dyDescent="0.25">
      <c r="K33" s="24"/>
      <c r="L33" s="24"/>
    </row>
    <row r="34" spans="11:12" x14ac:dyDescent="0.25">
      <c r="K34" s="24"/>
      <c r="L34" s="24"/>
    </row>
    <row r="35" spans="11:12" x14ac:dyDescent="0.25">
      <c r="K35" s="24"/>
    </row>
  </sheetData>
  <mergeCells count="15">
    <mergeCell ref="C22:I22"/>
    <mergeCell ref="B17:J17"/>
    <mergeCell ref="A20:B20"/>
    <mergeCell ref="B3:K3"/>
    <mergeCell ref="B5:H5"/>
    <mergeCell ref="C7:E7"/>
    <mergeCell ref="B10:J10"/>
    <mergeCell ref="B11:J11"/>
    <mergeCell ref="B16:J16"/>
    <mergeCell ref="B12:J12"/>
    <mergeCell ref="B13:J13"/>
    <mergeCell ref="B14:J14"/>
    <mergeCell ref="B15:J15"/>
    <mergeCell ref="C20:I20"/>
    <mergeCell ref="C21:I21"/>
  </mergeCell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30"/>
  <sheetViews>
    <sheetView workbookViewId="0">
      <selection activeCell="E8" sqref="E8"/>
    </sheetView>
  </sheetViews>
  <sheetFormatPr defaultColWidth="8.7109375" defaultRowHeight="15" x14ac:dyDescent="0.25"/>
  <cols>
    <col min="1" max="1" width="8.7109375" style="24"/>
    <col min="2" max="2" width="42.5703125" style="24" customWidth="1"/>
    <col min="3" max="3" width="28.85546875" style="24" customWidth="1"/>
    <col min="4" max="4" width="27.28515625" style="24" customWidth="1"/>
    <col min="5" max="5" width="28" style="24" customWidth="1"/>
    <col min="6" max="6" width="27.42578125" style="24" customWidth="1"/>
    <col min="7" max="16384" width="8.7109375" style="24"/>
  </cols>
  <sheetData>
    <row r="2" spans="1:6" x14ac:dyDescent="0.25">
      <c r="F2" s="25" t="s">
        <v>315</v>
      </c>
    </row>
    <row r="3" spans="1:6" ht="33.6" customHeight="1" x14ac:dyDescent="0.25">
      <c r="B3" s="937" t="s">
        <v>314</v>
      </c>
      <c r="C3" s="937"/>
      <c r="D3" s="937"/>
      <c r="E3" s="937"/>
      <c r="F3" s="937"/>
    </row>
    <row r="4" spans="1:6" x14ac:dyDescent="0.25">
      <c r="A4" s="26"/>
      <c r="B4" s="26"/>
      <c r="C4" s="26"/>
      <c r="D4" s="26"/>
      <c r="E4" s="26"/>
      <c r="F4" s="26"/>
    </row>
    <row r="5" spans="1:6" x14ac:dyDescent="0.25">
      <c r="A5" s="26"/>
      <c r="B5" s="767" t="s">
        <v>98</v>
      </c>
      <c r="C5" s="767"/>
      <c r="D5" s="767"/>
      <c r="E5" s="767"/>
      <c r="F5" s="767"/>
    </row>
    <row r="6" spans="1:6" ht="15.75" thickBot="1" x14ac:dyDescent="0.3">
      <c r="A6" s="28"/>
      <c r="B6" s="26"/>
      <c r="C6" s="26"/>
      <c r="D6" s="26"/>
      <c r="E6" s="26"/>
      <c r="F6" s="26"/>
    </row>
    <row r="7" spans="1:6" ht="15.75" thickBot="1" x14ac:dyDescent="0.3">
      <c r="A7" s="28">
        <v>1</v>
      </c>
      <c r="B7" s="26" t="s">
        <v>99</v>
      </c>
      <c r="C7" s="971">
        <f>'150.00'!C8:F8</f>
        <v>222222222222</v>
      </c>
      <c r="D7" s="972"/>
      <c r="E7" s="973"/>
      <c r="F7" s="26"/>
    </row>
    <row r="8" spans="1:6" ht="15.75" thickBot="1" x14ac:dyDescent="0.3">
      <c r="A8" s="28">
        <v>2</v>
      </c>
      <c r="B8" s="26" t="s">
        <v>100</v>
      </c>
      <c r="C8" s="26"/>
      <c r="D8" s="26"/>
      <c r="E8" s="29">
        <f>'150.00'!K10</f>
        <v>2021</v>
      </c>
      <c r="F8" s="26"/>
    </row>
    <row r="9" spans="1:6" ht="15.75" thickBot="1" x14ac:dyDescent="0.3"/>
    <row r="10" spans="1:6" ht="81.75" customHeight="1" thickBot="1" x14ac:dyDescent="0.3">
      <c r="A10" s="91" t="s">
        <v>161</v>
      </c>
      <c r="B10" s="388" t="s">
        <v>311</v>
      </c>
      <c r="C10" s="389" t="s">
        <v>867</v>
      </c>
      <c r="D10" s="389" t="s">
        <v>869</v>
      </c>
      <c r="E10" s="390" t="s">
        <v>868</v>
      </c>
      <c r="F10" s="391" t="s">
        <v>312</v>
      </c>
    </row>
    <row r="11" spans="1:6" ht="18" customHeight="1" thickBot="1" x14ac:dyDescent="0.3">
      <c r="A11" s="198">
        <v>1</v>
      </c>
      <c r="B11" s="347">
        <v>2</v>
      </c>
      <c r="C11" s="385">
        <v>3</v>
      </c>
      <c r="D11" s="385">
        <v>4</v>
      </c>
      <c r="E11" s="347">
        <v>5</v>
      </c>
      <c r="F11" s="92">
        <v>6</v>
      </c>
    </row>
    <row r="12" spans="1:6" ht="18" customHeight="1" thickBot="1" x14ac:dyDescent="0.3">
      <c r="A12" s="198" t="s">
        <v>112</v>
      </c>
      <c r="B12" s="344" t="s">
        <v>870</v>
      </c>
      <c r="C12" s="385">
        <f>C13+C18</f>
        <v>0</v>
      </c>
      <c r="D12" s="385">
        <f>D13+D18</f>
        <v>0</v>
      </c>
      <c r="E12" s="385">
        <f>E13+E18</f>
        <v>0</v>
      </c>
      <c r="F12" s="387">
        <f>F13+F18</f>
        <v>0</v>
      </c>
    </row>
    <row r="13" spans="1:6" ht="18" customHeight="1" thickBot="1" x14ac:dyDescent="0.3">
      <c r="A13" s="198" t="s">
        <v>131</v>
      </c>
      <c r="B13" s="344" t="s">
        <v>871</v>
      </c>
      <c r="C13" s="347">
        <f>SUM(C14:C17)</f>
        <v>0</v>
      </c>
      <c r="D13" s="347">
        <f>SUM(D14:D17)</f>
        <v>0</v>
      </c>
      <c r="E13" s="347">
        <f>SUM(E14:E17)</f>
        <v>0</v>
      </c>
      <c r="F13" s="92">
        <f>SUM(F14:F17)</f>
        <v>0</v>
      </c>
    </row>
    <row r="14" spans="1:6" ht="16.5" customHeight="1" x14ac:dyDescent="0.25">
      <c r="A14" s="383">
        <v>1</v>
      </c>
      <c r="B14" s="65"/>
      <c r="C14" s="355"/>
      <c r="D14" s="355"/>
      <c r="E14" s="355"/>
      <c r="F14" s="264">
        <f>C14+D14-E14</f>
        <v>0</v>
      </c>
    </row>
    <row r="15" spans="1:6" ht="16.5" customHeight="1" x14ac:dyDescent="0.25">
      <c r="A15" s="72">
        <v>2</v>
      </c>
      <c r="B15" s="68"/>
      <c r="C15" s="202"/>
      <c r="D15" s="202"/>
      <c r="E15" s="202"/>
      <c r="F15" s="262">
        <f t="shared" ref="F15:F22" si="0">C15+D15-E15</f>
        <v>0</v>
      </c>
    </row>
    <row r="16" spans="1:6" ht="16.5" customHeight="1" x14ac:dyDescent="0.25">
      <c r="A16" s="72">
        <v>3</v>
      </c>
      <c r="B16" s="102"/>
      <c r="C16" s="202"/>
      <c r="D16" s="202"/>
      <c r="E16" s="202"/>
      <c r="F16" s="262">
        <f t="shared" si="0"/>
        <v>0</v>
      </c>
    </row>
    <row r="17" spans="1:6" ht="16.5" customHeight="1" thickBot="1" x14ac:dyDescent="0.3">
      <c r="A17" s="90">
        <v>4</v>
      </c>
      <c r="B17" s="105"/>
      <c r="C17" s="252"/>
      <c r="D17" s="252"/>
      <c r="E17" s="252"/>
      <c r="F17" s="382">
        <f t="shared" si="0"/>
        <v>0</v>
      </c>
    </row>
    <row r="18" spans="1:6" s="60" customFormat="1" ht="16.5" customHeight="1" thickBot="1" x14ac:dyDescent="0.25">
      <c r="A18" s="106" t="s">
        <v>132</v>
      </c>
      <c r="B18" s="386" t="s">
        <v>872</v>
      </c>
      <c r="C18" s="347">
        <f>SUM(C19:C22)</f>
        <v>0</v>
      </c>
      <c r="D18" s="347">
        <f>SUM(D19:D22)</f>
        <v>0</v>
      </c>
      <c r="E18" s="347">
        <f>SUM(E19:E22)</f>
        <v>0</v>
      </c>
      <c r="F18" s="92">
        <f>SUM(F19:F22)</f>
        <v>0</v>
      </c>
    </row>
    <row r="19" spans="1:6" ht="16.5" customHeight="1" x14ac:dyDescent="0.25">
      <c r="A19" s="383">
        <v>1</v>
      </c>
      <c r="B19" s="384"/>
      <c r="C19" s="392"/>
      <c r="D19" s="392"/>
      <c r="E19" s="392"/>
      <c r="F19" s="264">
        <f t="shared" si="0"/>
        <v>0</v>
      </c>
    </row>
    <row r="20" spans="1:6" ht="16.5" customHeight="1" x14ac:dyDescent="0.25">
      <c r="A20" s="72">
        <v>2</v>
      </c>
      <c r="B20" s="105"/>
      <c r="C20" s="252"/>
      <c r="D20" s="252"/>
      <c r="E20" s="252"/>
      <c r="F20" s="262">
        <f t="shared" si="0"/>
        <v>0</v>
      </c>
    </row>
    <row r="21" spans="1:6" ht="16.5" customHeight="1" x14ac:dyDescent="0.25">
      <c r="A21" s="72">
        <v>3</v>
      </c>
      <c r="B21" s="105"/>
      <c r="C21" s="252"/>
      <c r="D21" s="252"/>
      <c r="E21" s="252"/>
      <c r="F21" s="262">
        <f t="shared" si="0"/>
        <v>0</v>
      </c>
    </row>
    <row r="22" spans="1:6" ht="16.5" customHeight="1" thickBot="1" x14ac:dyDescent="0.3">
      <c r="A22" s="379">
        <v>4</v>
      </c>
      <c r="B22" s="380"/>
      <c r="C22" s="255"/>
      <c r="D22" s="255"/>
      <c r="E22" s="255"/>
      <c r="F22" s="381">
        <f t="shared" si="0"/>
        <v>0</v>
      </c>
    </row>
    <row r="23" spans="1:6" x14ac:dyDescent="0.25">
      <c r="B23" s="39"/>
      <c r="C23" s="39"/>
      <c r="D23" s="39"/>
      <c r="E23" s="39"/>
      <c r="F23" s="39"/>
    </row>
    <row r="25" spans="1:6" ht="15" customHeight="1" x14ac:dyDescent="0.25">
      <c r="A25" s="767" t="s">
        <v>206</v>
      </c>
      <c r="B25" s="767"/>
      <c r="C25" s="859" t="s">
        <v>873</v>
      </c>
      <c r="D25" s="859"/>
      <c r="E25" s="859"/>
      <c r="F25" s="38"/>
    </row>
    <row r="26" spans="1:6" x14ac:dyDescent="0.25">
      <c r="C26" s="859" t="s">
        <v>874</v>
      </c>
      <c r="D26" s="859"/>
      <c r="E26" s="859"/>
    </row>
    <row r="27" spans="1:6" x14ac:dyDescent="0.25">
      <c r="C27" s="859" t="s">
        <v>875</v>
      </c>
      <c r="D27" s="859"/>
      <c r="E27" s="859"/>
    </row>
    <row r="28" spans="1:6" x14ac:dyDescent="0.25">
      <c r="C28" s="859" t="s">
        <v>876</v>
      </c>
      <c r="D28" s="859"/>
      <c r="E28" s="859"/>
    </row>
    <row r="29" spans="1:6" x14ac:dyDescent="0.25">
      <c r="C29" s="859" t="s">
        <v>877</v>
      </c>
      <c r="D29" s="859"/>
      <c r="E29" s="859"/>
    </row>
    <row r="30" spans="1:6" x14ac:dyDescent="0.25">
      <c r="C30" s="859" t="s">
        <v>878</v>
      </c>
      <c r="D30" s="859"/>
      <c r="E30" s="859"/>
    </row>
  </sheetData>
  <mergeCells count="10">
    <mergeCell ref="C29:E29"/>
    <mergeCell ref="C30:E30"/>
    <mergeCell ref="C25:E25"/>
    <mergeCell ref="C26:E26"/>
    <mergeCell ref="B3:F3"/>
    <mergeCell ref="C7:E7"/>
    <mergeCell ref="B5:F5"/>
    <mergeCell ref="A25:B25"/>
    <mergeCell ref="C27:E27"/>
    <mergeCell ref="C28:E28"/>
  </mergeCells>
  <phoneticPr fontId="2" type="noConversion"/>
  <pageMargins left="0.75" right="0.75" top="1" bottom="1" header="0.5" footer="0.5"/>
  <pageSetup paperSize="9" orientation="portrait" horizontalDpi="0" verticalDpi="0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73"/>
  <sheetViews>
    <sheetView workbookViewId="0">
      <selection activeCell="L60" sqref="L60"/>
    </sheetView>
  </sheetViews>
  <sheetFormatPr defaultColWidth="8.7109375" defaultRowHeight="15" x14ac:dyDescent="0.25"/>
  <cols>
    <col min="1" max="1" width="19" style="24" customWidth="1"/>
    <col min="2" max="10" width="6.28515625" style="24" customWidth="1"/>
    <col min="11" max="13" width="24.28515625" style="24" customWidth="1"/>
    <col min="14" max="16384" width="8.7109375" style="24"/>
  </cols>
  <sheetData>
    <row r="2" spans="1:13" x14ac:dyDescent="0.25">
      <c r="J2" s="39"/>
      <c r="K2" s="25"/>
      <c r="L2" s="25"/>
      <c r="M2" s="25" t="s">
        <v>611</v>
      </c>
    </row>
    <row r="3" spans="1:13" x14ac:dyDescent="0.25">
      <c r="B3" s="59" t="s">
        <v>699</v>
      </c>
      <c r="C3" s="59"/>
      <c r="D3" s="59"/>
      <c r="E3" s="59"/>
      <c r="F3" s="59"/>
      <c r="G3" s="59"/>
      <c r="H3" s="59"/>
    </row>
    <row r="4" spans="1:13" x14ac:dyDescent="0.25">
      <c r="A4" s="26"/>
      <c r="B4" s="775" t="s">
        <v>612</v>
      </c>
      <c r="C4" s="775"/>
      <c r="D4" s="775"/>
      <c r="E4" s="775"/>
      <c r="F4" s="775"/>
      <c r="G4" s="775"/>
      <c r="H4" s="775"/>
      <c r="I4" s="26"/>
      <c r="J4" s="26"/>
      <c r="K4" s="26"/>
      <c r="L4" s="26"/>
      <c r="M4" s="26"/>
    </row>
    <row r="5" spans="1:13" x14ac:dyDescent="0.25">
      <c r="A5" s="26"/>
      <c r="B5" s="962" t="s">
        <v>98</v>
      </c>
      <c r="C5" s="962"/>
      <c r="D5" s="962"/>
      <c r="E5" s="962"/>
      <c r="F5" s="962"/>
      <c r="G5" s="962"/>
      <c r="H5" s="962"/>
      <c r="I5" s="40"/>
      <c r="J5" s="40"/>
      <c r="K5" s="40"/>
      <c r="L5" s="40"/>
      <c r="M5" s="40"/>
    </row>
    <row r="6" spans="1:13" ht="15.75" thickBot="1" x14ac:dyDescent="0.3">
      <c r="A6" s="28"/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</row>
    <row r="7" spans="1:13" ht="15.75" thickBot="1" x14ac:dyDescent="0.3">
      <c r="A7" s="28">
        <v>1</v>
      </c>
      <c r="B7" s="26" t="s">
        <v>99</v>
      </c>
      <c r="C7" s="768">
        <f>'150.00'!C8:F8</f>
        <v>222222222222</v>
      </c>
      <c r="D7" s="769"/>
      <c r="E7" s="770"/>
      <c r="F7" s="26"/>
      <c r="G7" s="26"/>
      <c r="H7" s="26"/>
      <c r="I7" s="53"/>
      <c r="J7" s="53"/>
      <c r="K7" s="53"/>
      <c r="L7" s="53"/>
      <c r="M7" s="53"/>
    </row>
    <row r="8" spans="1:13" ht="15.75" thickBot="1" x14ac:dyDescent="0.3">
      <c r="A8" s="28">
        <v>2</v>
      </c>
      <c r="B8" s="26" t="s">
        <v>100</v>
      </c>
      <c r="C8" s="26"/>
      <c r="D8" s="26"/>
      <c r="E8" s="26"/>
      <c r="F8" s="26"/>
      <c r="G8" s="26"/>
      <c r="H8" s="26"/>
      <c r="I8" s="26"/>
      <c r="J8" s="26"/>
      <c r="K8" s="26"/>
      <c r="L8" s="29">
        <f>'150.00'!K10</f>
        <v>2021</v>
      </c>
      <c r="M8" s="26"/>
    </row>
    <row r="9" spans="1:13" x14ac:dyDescent="0.25">
      <c r="A9" s="26"/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</row>
    <row r="10" spans="1:13" x14ac:dyDescent="0.25">
      <c r="A10" s="767" t="s">
        <v>705</v>
      </c>
      <c r="B10" s="767"/>
      <c r="C10" s="767"/>
      <c r="D10" s="767"/>
      <c r="E10" s="767"/>
      <c r="F10" s="767"/>
      <c r="G10" s="767"/>
      <c r="H10" s="767"/>
      <c r="I10" s="767"/>
      <c r="J10" s="767"/>
      <c r="K10" s="40"/>
      <c r="L10" s="40"/>
      <c r="M10" s="40"/>
    </row>
    <row r="11" spans="1:13" ht="15.75" thickBot="1" x14ac:dyDescent="0.3"/>
    <row r="12" spans="1:13" ht="24.75" customHeight="1" x14ac:dyDescent="0.25">
      <c r="A12" s="49" t="s">
        <v>161</v>
      </c>
      <c r="B12" s="771" t="s">
        <v>153</v>
      </c>
      <c r="C12" s="771"/>
      <c r="D12" s="771"/>
      <c r="E12" s="771"/>
      <c r="F12" s="771"/>
      <c r="G12" s="771"/>
      <c r="H12" s="771"/>
      <c r="I12" s="771"/>
      <c r="J12" s="771"/>
      <c r="K12" s="50" t="s">
        <v>115</v>
      </c>
      <c r="L12" s="50" t="s">
        <v>701</v>
      </c>
      <c r="M12" s="50" t="s">
        <v>702</v>
      </c>
    </row>
    <row r="13" spans="1:13" ht="27" customHeight="1" x14ac:dyDescent="0.25">
      <c r="A13" s="41" t="s">
        <v>613</v>
      </c>
      <c r="B13" s="766" t="s">
        <v>54</v>
      </c>
      <c r="C13" s="766"/>
      <c r="D13" s="766"/>
      <c r="E13" s="766"/>
      <c r="F13" s="766"/>
      <c r="G13" s="766"/>
      <c r="H13" s="766"/>
      <c r="I13" s="766"/>
      <c r="J13" s="766"/>
      <c r="K13" s="499">
        <f>SUM(K14:K17)</f>
        <v>0</v>
      </c>
      <c r="L13" s="499">
        <f>SUM(L14:L17)</f>
        <v>0</v>
      </c>
      <c r="M13" s="499">
        <f>SUM(M14:M17)</f>
        <v>0</v>
      </c>
    </row>
    <row r="14" spans="1:13" x14ac:dyDescent="0.25">
      <c r="A14" s="42" t="s">
        <v>119</v>
      </c>
      <c r="B14" s="764" t="s">
        <v>55</v>
      </c>
      <c r="C14" s="764"/>
      <c r="D14" s="764"/>
      <c r="E14" s="764"/>
      <c r="F14" s="764"/>
      <c r="G14" s="764"/>
      <c r="H14" s="764"/>
      <c r="I14" s="764"/>
      <c r="J14" s="764"/>
      <c r="K14" s="435">
        <f>SUM(L14:M14)</f>
        <v>0</v>
      </c>
      <c r="L14" s="436"/>
      <c r="M14" s="435"/>
    </row>
    <row r="15" spans="1:13" x14ac:dyDescent="0.25">
      <c r="A15" s="42" t="s">
        <v>120</v>
      </c>
      <c r="B15" s="764" t="s">
        <v>56</v>
      </c>
      <c r="C15" s="764"/>
      <c r="D15" s="764"/>
      <c r="E15" s="764"/>
      <c r="F15" s="764"/>
      <c r="G15" s="764"/>
      <c r="H15" s="764"/>
      <c r="I15" s="764"/>
      <c r="J15" s="764"/>
      <c r="K15" s="435">
        <f>SUM(L15:M15)</f>
        <v>0</v>
      </c>
      <c r="L15" s="436"/>
      <c r="M15" s="435"/>
    </row>
    <row r="16" spans="1:13" x14ac:dyDescent="0.25">
      <c r="A16" s="42" t="s">
        <v>121</v>
      </c>
      <c r="B16" s="764" t="s">
        <v>57</v>
      </c>
      <c r="C16" s="764"/>
      <c r="D16" s="764"/>
      <c r="E16" s="764"/>
      <c r="F16" s="764"/>
      <c r="G16" s="764"/>
      <c r="H16" s="764"/>
      <c r="I16" s="764"/>
      <c r="J16" s="764"/>
      <c r="K16" s="435">
        <f>SUM(L16:M16)</f>
        <v>0</v>
      </c>
      <c r="L16" s="436"/>
      <c r="M16" s="435"/>
    </row>
    <row r="17" spans="1:13" x14ac:dyDescent="0.25">
      <c r="A17" s="42" t="s">
        <v>122</v>
      </c>
      <c r="B17" s="764" t="s">
        <v>58</v>
      </c>
      <c r="C17" s="764"/>
      <c r="D17" s="764"/>
      <c r="E17" s="764"/>
      <c r="F17" s="764"/>
      <c r="G17" s="764"/>
      <c r="H17" s="764"/>
      <c r="I17" s="764"/>
      <c r="J17" s="764"/>
      <c r="K17" s="435">
        <f>SUM(L17:M17)</f>
        <v>0</v>
      </c>
      <c r="L17" s="436"/>
      <c r="M17" s="435"/>
    </row>
    <row r="18" spans="1:13" ht="25.5" customHeight="1" x14ac:dyDescent="0.25">
      <c r="A18" s="41" t="s">
        <v>622</v>
      </c>
      <c r="B18" s="766" t="s">
        <v>59</v>
      </c>
      <c r="C18" s="766"/>
      <c r="D18" s="766"/>
      <c r="E18" s="766"/>
      <c r="F18" s="766"/>
      <c r="G18" s="766"/>
      <c r="H18" s="766"/>
      <c r="I18" s="766"/>
      <c r="J18" s="766"/>
      <c r="K18" s="499">
        <f>SUM(K19:K22)</f>
        <v>0</v>
      </c>
      <c r="L18" s="499">
        <f>SUM(L19:L22)</f>
        <v>0</v>
      </c>
      <c r="M18" s="499">
        <f>SUM(M19:M22)</f>
        <v>0</v>
      </c>
    </row>
    <row r="19" spans="1:13" x14ac:dyDescent="0.25">
      <c r="A19" s="42" t="s">
        <v>119</v>
      </c>
      <c r="B19" s="764" t="s">
        <v>55</v>
      </c>
      <c r="C19" s="764"/>
      <c r="D19" s="764"/>
      <c r="E19" s="764"/>
      <c r="F19" s="764"/>
      <c r="G19" s="764"/>
      <c r="H19" s="764"/>
      <c r="I19" s="764"/>
      <c r="J19" s="764"/>
      <c r="K19" s="435">
        <f>SUM(L19:M19)</f>
        <v>0</v>
      </c>
      <c r="L19" s="436"/>
      <c r="M19" s="435"/>
    </row>
    <row r="20" spans="1:13" x14ac:dyDescent="0.25">
      <c r="A20" s="42" t="s">
        <v>120</v>
      </c>
      <c r="B20" s="764" t="s">
        <v>56</v>
      </c>
      <c r="C20" s="764"/>
      <c r="D20" s="764"/>
      <c r="E20" s="764"/>
      <c r="F20" s="764"/>
      <c r="G20" s="764"/>
      <c r="H20" s="764"/>
      <c r="I20" s="764"/>
      <c r="J20" s="764"/>
      <c r="K20" s="435">
        <f>SUM(L20:M20)</f>
        <v>0</v>
      </c>
      <c r="L20" s="436"/>
      <c r="M20" s="435"/>
    </row>
    <row r="21" spans="1:13" x14ac:dyDescent="0.25">
      <c r="A21" s="42" t="s">
        <v>121</v>
      </c>
      <c r="B21" s="764" t="s">
        <v>57</v>
      </c>
      <c r="C21" s="764"/>
      <c r="D21" s="764"/>
      <c r="E21" s="764"/>
      <c r="F21" s="764"/>
      <c r="G21" s="764"/>
      <c r="H21" s="764"/>
      <c r="I21" s="764"/>
      <c r="J21" s="764"/>
      <c r="K21" s="435">
        <f>SUM(L21:M21)</f>
        <v>0</v>
      </c>
      <c r="L21" s="436"/>
      <c r="M21" s="435"/>
    </row>
    <row r="22" spans="1:13" x14ac:dyDescent="0.25">
      <c r="A22" s="42" t="s">
        <v>122</v>
      </c>
      <c r="B22" s="764" t="s">
        <v>58</v>
      </c>
      <c r="C22" s="764"/>
      <c r="D22" s="764"/>
      <c r="E22" s="764"/>
      <c r="F22" s="764"/>
      <c r="G22" s="764"/>
      <c r="H22" s="764"/>
      <c r="I22" s="764"/>
      <c r="J22" s="764"/>
      <c r="K22" s="435">
        <f>SUM(L22:M22)</f>
        <v>0</v>
      </c>
      <c r="L22" s="436"/>
      <c r="M22" s="435"/>
    </row>
    <row r="23" spans="1:13" ht="25.5" customHeight="1" x14ac:dyDescent="0.25">
      <c r="A23" s="41" t="s">
        <v>623</v>
      </c>
      <c r="B23" s="766" t="s">
        <v>60</v>
      </c>
      <c r="C23" s="766"/>
      <c r="D23" s="766"/>
      <c r="E23" s="766"/>
      <c r="F23" s="766"/>
      <c r="G23" s="766"/>
      <c r="H23" s="766"/>
      <c r="I23" s="766"/>
      <c r="J23" s="766"/>
      <c r="K23" s="499">
        <f>SUM(K24:K27)</f>
        <v>0</v>
      </c>
      <c r="L23" s="499">
        <f>SUM(L24:L27)</f>
        <v>0</v>
      </c>
      <c r="M23" s="499">
        <f>SUM(M24:M27)</f>
        <v>0</v>
      </c>
    </row>
    <row r="24" spans="1:13" x14ac:dyDescent="0.25">
      <c r="A24" s="42" t="s">
        <v>119</v>
      </c>
      <c r="B24" s="764" t="s">
        <v>55</v>
      </c>
      <c r="C24" s="764"/>
      <c r="D24" s="764"/>
      <c r="E24" s="764"/>
      <c r="F24" s="764"/>
      <c r="G24" s="764"/>
      <c r="H24" s="764"/>
      <c r="I24" s="764"/>
      <c r="J24" s="764"/>
      <c r="K24" s="435">
        <f>SUM(L24:M24)</f>
        <v>0</v>
      </c>
      <c r="L24" s="436"/>
      <c r="M24" s="435"/>
    </row>
    <row r="25" spans="1:13" x14ac:dyDescent="0.25">
      <c r="A25" s="42" t="s">
        <v>120</v>
      </c>
      <c r="B25" s="764" t="s">
        <v>56</v>
      </c>
      <c r="C25" s="764"/>
      <c r="D25" s="764"/>
      <c r="E25" s="764"/>
      <c r="F25" s="764"/>
      <c r="G25" s="764"/>
      <c r="H25" s="764"/>
      <c r="I25" s="764"/>
      <c r="J25" s="764"/>
      <c r="K25" s="435">
        <f>SUM(L25:M25)</f>
        <v>0</v>
      </c>
      <c r="L25" s="436"/>
      <c r="M25" s="435"/>
    </row>
    <row r="26" spans="1:13" x14ac:dyDescent="0.25">
      <c r="A26" s="42" t="s">
        <v>121</v>
      </c>
      <c r="B26" s="764" t="s">
        <v>57</v>
      </c>
      <c r="C26" s="764"/>
      <c r="D26" s="764"/>
      <c r="E26" s="764"/>
      <c r="F26" s="764"/>
      <c r="G26" s="764"/>
      <c r="H26" s="764"/>
      <c r="I26" s="764"/>
      <c r="J26" s="764"/>
      <c r="K26" s="435">
        <f>SUM(L26:M26)</f>
        <v>0</v>
      </c>
      <c r="L26" s="436"/>
      <c r="M26" s="435"/>
    </row>
    <row r="27" spans="1:13" x14ac:dyDescent="0.25">
      <c r="A27" s="42" t="s">
        <v>122</v>
      </c>
      <c r="B27" s="764" t="s">
        <v>58</v>
      </c>
      <c r="C27" s="764"/>
      <c r="D27" s="764"/>
      <c r="E27" s="764"/>
      <c r="F27" s="764"/>
      <c r="G27" s="764"/>
      <c r="H27" s="764"/>
      <c r="I27" s="764"/>
      <c r="J27" s="764"/>
      <c r="K27" s="435">
        <f>SUM(L27:M27)</f>
        <v>0</v>
      </c>
      <c r="L27" s="436"/>
      <c r="M27" s="435"/>
    </row>
    <row r="28" spans="1:13" ht="42.6" customHeight="1" x14ac:dyDescent="0.25">
      <c r="A28" s="41" t="s">
        <v>625</v>
      </c>
      <c r="B28" s="772" t="s">
        <v>1045</v>
      </c>
      <c r="C28" s="772"/>
      <c r="D28" s="772"/>
      <c r="E28" s="772"/>
      <c r="F28" s="772"/>
      <c r="G28" s="772"/>
      <c r="H28" s="772"/>
      <c r="I28" s="772"/>
      <c r="J28" s="772"/>
      <c r="K28" s="499">
        <f>SUM(K29:K32)</f>
        <v>0</v>
      </c>
      <c r="L28" s="499">
        <f>SUM(L29:L32)</f>
        <v>0</v>
      </c>
      <c r="M28" s="499">
        <f>SUM(M29:M32)</f>
        <v>0</v>
      </c>
    </row>
    <row r="29" spans="1:13" x14ac:dyDescent="0.25">
      <c r="A29" s="42" t="s">
        <v>119</v>
      </c>
      <c r="B29" s="764" t="s">
        <v>55</v>
      </c>
      <c r="C29" s="764"/>
      <c r="D29" s="764"/>
      <c r="E29" s="764"/>
      <c r="F29" s="764"/>
      <c r="G29" s="764"/>
      <c r="H29" s="764"/>
      <c r="I29" s="764"/>
      <c r="J29" s="764"/>
      <c r="K29" s="435">
        <f>SUM(L29:M29)</f>
        <v>0</v>
      </c>
      <c r="L29" s="436"/>
      <c r="M29" s="435"/>
    </row>
    <row r="30" spans="1:13" x14ac:dyDescent="0.25">
      <c r="A30" s="42" t="s">
        <v>120</v>
      </c>
      <c r="B30" s="764" t="s">
        <v>56</v>
      </c>
      <c r="C30" s="764"/>
      <c r="D30" s="764"/>
      <c r="E30" s="764"/>
      <c r="F30" s="764"/>
      <c r="G30" s="764"/>
      <c r="H30" s="764"/>
      <c r="I30" s="764"/>
      <c r="J30" s="764"/>
      <c r="K30" s="435">
        <f>SUM(L30:M30)</f>
        <v>0</v>
      </c>
      <c r="L30" s="436"/>
      <c r="M30" s="435"/>
    </row>
    <row r="31" spans="1:13" x14ac:dyDescent="0.25">
      <c r="A31" s="42" t="s">
        <v>121</v>
      </c>
      <c r="B31" s="764" t="s">
        <v>57</v>
      </c>
      <c r="C31" s="764"/>
      <c r="D31" s="764"/>
      <c r="E31" s="764"/>
      <c r="F31" s="764"/>
      <c r="G31" s="764"/>
      <c r="H31" s="764"/>
      <c r="I31" s="764"/>
      <c r="J31" s="764"/>
      <c r="K31" s="435">
        <f>SUM(L31:M31)</f>
        <v>0</v>
      </c>
      <c r="L31" s="436"/>
      <c r="M31" s="435"/>
    </row>
    <row r="32" spans="1:13" x14ac:dyDescent="0.25">
      <c r="A32" s="42" t="s">
        <v>122</v>
      </c>
      <c r="B32" s="764" t="s">
        <v>58</v>
      </c>
      <c r="C32" s="764"/>
      <c r="D32" s="764"/>
      <c r="E32" s="764"/>
      <c r="F32" s="764"/>
      <c r="G32" s="764"/>
      <c r="H32" s="764"/>
      <c r="I32" s="764"/>
      <c r="J32" s="764"/>
      <c r="K32" s="435">
        <f>SUM(L32:M32)</f>
        <v>0</v>
      </c>
      <c r="L32" s="436"/>
      <c r="M32" s="435"/>
    </row>
    <row r="33" spans="1:13" ht="24.75" customHeight="1" x14ac:dyDescent="0.25">
      <c r="A33" s="41" t="s">
        <v>626</v>
      </c>
      <c r="B33" s="766" t="s">
        <v>93</v>
      </c>
      <c r="C33" s="766"/>
      <c r="D33" s="766"/>
      <c r="E33" s="766"/>
      <c r="F33" s="766"/>
      <c r="G33" s="766"/>
      <c r="H33" s="766"/>
      <c r="I33" s="766"/>
      <c r="J33" s="766"/>
      <c r="K33" s="499">
        <f>SUM(K34:K37)</f>
        <v>0</v>
      </c>
      <c r="L33" s="499">
        <f>SUM(L34:L37)</f>
        <v>0</v>
      </c>
      <c r="M33" s="499">
        <f>SUM(M34:M37)</f>
        <v>0</v>
      </c>
    </row>
    <row r="34" spans="1:13" x14ac:dyDescent="0.25">
      <c r="A34" s="42" t="s">
        <v>119</v>
      </c>
      <c r="B34" s="764" t="s">
        <v>97</v>
      </c>
      <c r="C34" s="764"/>
      <c r="D34" s="764"/>
      <c r="E34" s="764"/>
      <c r="F34" s="764"/>
      <c r="G34" s="764"/>
      <c r="H34" s="764"/>
      <c r="I34" s="764"/>
      <c r="J34" s="764"/>
      <c r="K34" s="435">
        <f>SUM(L34:M34)</f>
        <v>0</v>
      </c>
      <c r="L34" s="435">
        <f t="shared" ref="L34:M37" si="0">L14+L19-L24+L29</f>
        <v>0</v>
      </c>
      <c r="M34" s="435">
        <f t="shared" si="0"/>
        <v>0</v>
      </c>
    </row>
    <row r="35" spans="1:13" x14ac:dyDescent="0.25">
      <c r="A35" s="42" t="s">
        <v>120</v>
      </c>
      <c r="B35" s="764" t="s">
        <v>56</v>
      </c>
      <c r="C35" s="764"/>
      <c r="D35" s="764"/>
      <c r="E35" s="764"/>
      <c r="F35" s="764"/>
      <c r="G35" s="764"/>
      <c r="H35" s="764"/>
      <c r="I35" s="764"/>
      <c r="J35" s="764"/>
      <c r="K35" s="435">
        <f>SUM(L35:M35)</f>
        <v>0</v>
      </c>
      <c r="L35" s="435">
        <f t="shared" si="0"/>
        <v>0</v>
      </c>
      <c r="M35" s="435">
        <f t="shared" si="0"/>
        <v>0</v>
      </c>
    </row>
    <row r="36" spans="1:13" x14ac:dyDescent="0.25">
      <c r="A36" s="42" t="s">
        <v>121</v>
      </c>
      <c r="B36" s="764" t="s">
        <v>57</v>
      </c>
      <c r="C36" s="764"/>
      <c r="D36" s="764"/>
      <c r="E36" s="764"/>
      <c r="F36" s="764"/>
      <c r="G36" s="764"/>
      <c r="H36" s="764"/>
      <c r="I36" s="764"/>
      <c r="J36" s="764"/>
      <c r="K36" s="435">
        <f>SUM(L36:M36)</f>
        <v>0</v>
      </c>
      <c r="L36" s="435">
        <f t="shared" si="0"/>
        <v>0</v>
      </c>
      <c r="M36" s="435">
        <f t="shared" si="0"/>
        <v>0</v>
      </c>
    </row>
    <row r="37" spans="1:13" x14ac:dyDescent="0.25">
      <c r="A37" s="42" t="s">
        <v>122</v>
      </c>
      <c r="B37" s="764" t="s">
        <v>58</v>
      </c>
      <c r="C37" s="764"/>
      <c r="D37" s="764"/>
      <c r="E37" s="764"/>
      <c r="F37" s="764"/>
      <c r="G37" s="764"/>
      <c r="H37" s="764"/>
      <c r="I37" s="764"/>
      <c r="J37" s="764"/>
      <c r="K37" s="435">
        <f>SUM(L37:M37)</f>
        <v>0</v>
      </c>
      <c r="L37" s="435">
        <f t="shared" si="0"/>
        <v>0</v>
      </c>
      <c r="M37" s="435">
        <f t="shared" si="0"/>
        <v>0</v>
      </c>
    </row>
    <row r="38" spans="1:13" ht="75.75" customHeight="1" x14ac:dyDescent="0.25">
      <c r="A38" s="41" t="s">
        <v>614</v>
      </c>
      <c r="B38" s="766" t="s">
        <v>94</v>
      </c>
      <c r="C38" s="766"/>
      <c r="D38" s="766"/>
      <c r="E38" s="766"/>
      <c r="F38" s="766"/>
      <c r="G38" s="766"/>
      <c r="H38" s="766"/>
      <c r="I38" s="77" t="s">
        <v>35</v>
      </c>
      <c r="J38" s="77" t="s">
        <v>36</v>
      </c>
      <c r="K38" s="499">
        <f>SUM(K39:K42)</f>
        <v>0</v>
      </c>
      <c r="L38" s="499">
        <f>SUM(L39:L42)</f>
        <v>0</v>
      </c>
      <c r="M38" s="499">
        <f>SUM(M39:M42)</f>
        <v>0</v>
      </c>
    </row>
    <row r="39" spans="1:13" x14ac:dyDescent="0.25">
      <c r="A39" s="42" t="s">
        <v>119</v>
      </c>
      <c r="B39" s="764" t="s">
        <v>55</v>
      </c>
      <c r="C39" s="764"/>
      <c r="D39" s="764"/>
      <c r="E39" s="764"/>
      <c r="F39" s="764"/>
      <c r="G39" s="764"/>
      <c r="H39" s="764"/>
      <c r="I39" s="78">
        <v>0.1</v>
      </c>
      <c r="J39" s="78">
        <v>0.1</v>
      </c>
      <c r="K39" s="435">
        <f>SUM(L39:M39)</f>
        <v>0</v>
      </c>
      <c r="L39" s="435">
        <f>ROUND(L34*J39,0)</f>
        <v>0</v>
      </c>
      <c r="M39" s="435">
        <f>'150.05 ФА общие'!L40</f>
        <v>0</v>
      </c>
    </row>
    <row r="40" spans="1:13" x14ac:dyDescent="0.25">
      <c r="A40" s="42" t="s">
        <v>120</v>
      </c>
      <c r="B40" s="764" t="s">
        <v>56</v>
      </c>
      <c r="C40" s="764"/>
      <c r="D40" s="764"/>
      <c r="E40" s="764"/>
      <c r="F40" s="764"/>
      <c r="G40" s="764"/>
      <c r="H40" s="764"/>
      <c r="I40" s="78">
        <v>0.25</v>
      </c>
      <c r="J40" s="78">
        <v>0.25</v>
      </c>
      <c r="K40" s="435">
        <f>SUM(L40:M40)</f>
        <v>0</v>
      </c>
      <c r="L40" s="435">
        <f>ROUND(L35*J40,0)</f>
        <v>0</v>
      </c>
      <c r="M40" s="435">
        <f>'150.05 ФА общие'!L41</f>
        <v>0</v>
      </c>
    </row>
    <row r="41" spans="1:13" x14ac:dyDescent="0.25">
      <c r="A41" s="42" t="s">
        <v>121</v>
      </c>
      <c r="B41" s="764" t="s">
        <v>57</v>
      </c>
      <c r="C41" s="764"/>
      <c r="D41" s="764"/>
      <c r="E41" s="764"/>
      <c r="F41" s="764"/>
      <c r="G41" s="764"/>
      <c r="H41" s="764"/>
      <c r="I41" s="78">
        <v>0.4</v>
      </c>
      <c r="J41" s="78">
        <v>0.4</v>
      </c>
      <c r="K41" s="435">
        <f>SUM(L41:M41)</f>
        <v>0</v>
      </c>
      <c r="L41" s="435">
        <f>ROUND(L36*J41,0)</f>
        <v>0</v>
      </c>
      <c r="M41" s="435">
        <f>'150.05 ФА общие'!L42</f>
        <v>0</v>
      </c>
    </row>
    <row r="42" spans="1:13" x14ac:dyDescent="0.25">
      <c r="A42" s="42" t="s">
        <v>122</v>
      </c>
      <c r="B42" s="764" t="s">
        <v>58</v>
      </c>
      <c r="C42" s="764"/>
      <c r="D42" s="764"/>
      <c r="E42" s="764"/>
      <c r="F42" s="764"/>
      <c r="G42" s="764"/>
      <c r="H42" s="764"/>
      <c r="I42" s="78">
        <v>0.15</v>
      </c>
      <c r="J42" s="78">
        <v>0.15</v>
      </c>
      <c r="K42" s="435">
        <f>SUM(L42:M42)</f>
        <v>0</v>
      </c>
      <c r="L42" s="435">
        <f>ROUND(L37*J42,0)</f>
        <v>0</v>
      </c>
      <c r="M42" s="435">
        <f>'150.05 ФА общие'!L43</f>
        <v>0</v>
      </c>
    </row>
    <row r="43" spans="1:13" ht="31.5" customHeight="1" x14ac:dyDescent="0.25">
      <c r="A43" s="79" t="s">
        <v>615</v>
      </c>
      <c r="B43" s="974" t="s">
        <v>1042</v>
      </c>
      <c r="C43" s="975"/>
      <c r="D43" s="975"/>
      <c r="E43" s="975"/>
      <c r="F43" s="975"/>
      <c r="G43" s="975"/>
      <c r="H43" s="975"/>
      <c r="I43" s="975"/>
      <c r="J43" s="976"/>
      <c r="K43" s="500">
        <f>SUM(K44:K47)</f>
        <v>0</v>
      </c>
      <c r="L43" s="500">
        <f>SUM(L44:L47)</f>
        <v>0</v>
      </c>
      <c r="M43" s="499">
        <f>SUM(M44:M47)</f>
        <v>0</v>
      </c>
    </row>
    <row r="44" spans="1:13" x14ac:dyDescent="0.25">
      <c r="A44" s="83" t="s">
        <v>119</v>
      </c>
      <c r="B44" s="764" t="s">
        <v>55</v>
      </c>
      <c r="C44" s="764"/>
      <c r="D44" s="764"/>
      <c r="E44" s="764"/>
      <c r="F44" s="764"/>
      <c r="G44" s="764"/>
      <c r="H44" s="764"/>
      <c r="I44" s="764"/>
      <c r="J44" s="84">
        <v>0.2</v>
      </c>
      <c r="K44" s="435">
        <f>SUM(L44:M44)</f>
        <v>0</v>
      </c>
      <c r="L44" s="504"/>
      <c r="M44" s="435">
        <f>'150.05 ФА общие'!L45</f>
        <v>0</v>
      </c>
    </row>
    <row r="45" spans="1:13" x14ac:dyDescent="0.25">
      <c r="A45" s="83" t="s">
        <v>120</v>
      </c>
      <c r="B45" s="764" t="s">
        <v>56</v>
      </c>
      <c r="C45" s="764"/>
      <c r="D45" s="764"/>
      <c r="E45" s="764"/>
      <c r="F45" s="764"/>
      <c r="G45" s="764"/>
      <c r="H45" s="764"/>
      <c r="I45" s="764"/>
      <c r="J45" s="84">
        <v>0.5</v>
      </c>
      <c r="K45" s="435">
        <f>SUM(L45:M45)</f>
        <v>0</v>
      </c>
      <c r="L45" s="504"/>
      <c r="M45" s="435">
        <f>'150.05 ФА общие'!L46</f>
        <v>0</v>
      </c>
    </row>
    <row r="46" spans="1:13" x14ac:dyDescent="0.25">
      <c r="A46" s="83" t="s">
        <v>121</v>
      </c>
      <c r="B46" s="764" t="s">
        <v>57</v>
      </c>
      <c r="C46" s="764"/>
      <c r="D46" s="764"/>
      <c r="E46" s="764"/>
      <c r="F46" s="764"/>
      <c r="G46" s="764"/>
      <c r="H46" s="764"/>
      <c r="I46" s="764"/>
      <c r="J46" s="84">
        <v>0.8</v>
      </c>
      <c r="K46" s="435">
        <f>SUM(L46:M46)</f>
        <v>0</v>
      </c>
      <c r="L46" s="504"/>
      <c r="M46" s="435">
        <f>'150.05 ФА общие'!L47</f>
        <v>0</v>
      </c>
    </row>
    <row r="47" spans="1:13" x14ac:dyDescent="0.25">
      <c r="A47" s="83" t="s">
        <v>122</v>
      </c>
      <c r="B47" s="764" t="s">
        <v>58</v>
      </c>
      <c r="C47" s="764"/>
      <c r="D47" s="764"/>
      <c r="E47" s="764"/>
      <c r="F47" s="764"/>
      <c r="G47" s="764"/>
      <c r="H47" s="764"/>
      <c r="I47" s="764"/>
      <c r="J47" s="84">
        <v>0.3</v>
      </c>
      <c r="K47" s="435">
        <f>SUM(L47:M47)</f>
        <v>0</v>
      </c>
      <c r="L47" s="504"/>
      <c r="M47" s="435">
        <f>'150.05 ФА общие'!L48</f>
        <v>0</v>
      </c>
    </row>
    <row r="48" spans="1:13" ht="55.5" customHeight="1" x14ac:dyDescent="0.25">
      <c r="A48" s="41" t="s">
        <v>616</v>
      </c>
      <c r="B48" s="773" t="s">
        <v>61</v>
      </c>
      <c r="C48" s="773"/>
      <c r="D48" s="773"/>
      <c r="E48" s="773"/>
      <c r="F48" s="773"/>
      <c r="G48" s="773"/>
      <c r="H48" s="773"/>
      <c r="I48" s="773"/>
      <c r="J48" s="773"/>
      <c r="K48" s="499">
        <f>SUM(K49:K52)</f>
        <v>0</v>
      </c>
      <c r="L48" s="499">
        <f>SUM(L49:L52)</f>
        <v>0</v>
      </c>
      <c r="M48" s="499">
        <f>SUM(M49:M52)</f>
        <v>0</v>
      </c>
    </row>
    <row r="49" spans="1:13" x14ac:dyDescent="0.25">
      <c r="A49" s="42" t="s">
        <v>119</v>
      </c>
      <c r="B49" s="764" t="s">
        <v>97</v>
      </c>
      <c r="C49" s="764"/>
      <c r="D49" s="764"/>
      <c r="E49" s="764"/>
      <c r="F49" s="764"/>
      <c r="G49" s="764"/>
      <c r="H49" s="764"/>
      <c r="I49" s="764"/>
      <c r="J49" s="764"/>
      <c r="K49" s="435">
        <f>SUM(L49:M49)</f>
        <v>0</v>
      </c>
      <c r="L49" s="436"/>
      <c r="M49" s="435">
        <f>'150.05 ФА общие'!L50</f>
        <v>0</v>
      </c>
    </row>
    <row r="50" spans="1:13" x14ac:dyDescent="0.25">
      <c r="A50" s="42" t="s">
        <v>120</v>
      </c>
      <c r="B50" s="764" t="s">
        <v>56</v>
      </c>
      <c r="C50" s="764"/>
      <c r="D50" s="764"/>
      <c r="E50" s="764"/>
      <c r="F50" s="764"/>
      <c r="G50" s="764"/>
      <c r="H50" s="764"/>
      <c r="I50" s="764"/>
      <c r="J50" s="764"/>
      <c r="K50" s="435">
        <f>SUM(L50:M50)</f>
        <v>0</v>
      </c>
      <c r="L50" s="436"/>
      <c r="M50" s="435">
        <f>'150.05 ФА общие'!L51</f>
        <v>0</v>
      </c>
    </row>
    <row r="51" spans="1:13" x14ac:dyDescent="0.25">
      <c r="A51" s="42" t="s">
        <v>121</v>
      </c>
      <c r="B51" s="764" t="s">
        <v>57</v>
      </c>
      <c r="C51" s="764"/>
      <c r="D51" s="764"/>
      <c r="E51" s="764"/>
      <c r="F51" s="764"/>
      <c r="G51" s="764"/>
      <c r="H51" s="764"/>
      <c r="I51" s="764"/>
      <c r="J51" s="764"/>
      <c r="K51" s="435">
        <f>SUM(L51:M51)</f>
        <v>0</v>
      </c>
      <c r="L51" s="436"/>
      <c r="M51" s="435">
        <f>'150.05 ФА общие'!L52</f>
        <v>0</v>
      </c>
    </row>
    <row r="52" spans="1:13" x14ac:dyDescent="0.25">
      <c r="A52" s="42" t="s">
        <v>122</v>
      </c>
      <c r="B52" s="764" t="s">
        <v>58</v>
      </c>
      <c r="C52" s="764"/>
      <c r="D52" s="764"/>
      <c r="E52" s="764"/>
      <c r="F52" s="764"/>
      <c r="G52" s="764"/>
      <c r="H52" s="764"/>
      <c r="I52" s="764"/>
      <c r="J52" s="764"/>
      <c r="K52" s="435">
        <f>SUM(L52:M52)</f>
        <v>0</v>
      </c>
      <c r="L52" s="436"/>
      <c r="M52" s="435">
        <f>'150.05 ФА общие'!L53</f>
        <v>0</v>
      </c>
    </row>
    <row r="53" spans="1:13" ht="27" customHeight="1" x14ac:dyDescent="0.25">
      <c r="A53" s="41" t="s">
        <v>617</v>
      </c>
      <c r="B53" s="772" t="s">
        <v>95</v>
      </c>
      <c r="C53" s="772"/>
      <c r="D53" s="772"/>
      <c r="E53" s="772"/>
      <c r="F53" s="772"/>
      <c r="G53" s="772"/>
      <c r="H53" s="772"/>
      <c r="I53" s="772"/>
      <c r="J53" s="772"/>
      <c r="K53" s="499">
        <f>SUM(K54:K57)</f>
        <v>0</v>
      </c>
      <c r="L53" s="499">
        <f>SUM(L54:L57)</f>
        <v>0</v>
      </c>
      <c r="M53" s="499">
        <f>SUM(M54:M57)</f>
        <v>0</v>
      </c>
    </row>
    <row r="54" spans="1:13" x14ac:dyDescent="0.25">
      <c r="A54" s="42" t="s">
        <v>119</v>
      </c>
      <c r="B54" s="764" t="s">
        <v>55</v>
      </c>
      <c r="C54" s="764"/>
      <c r="D54" s="764"/>
      <c r="E54" s="764"/>
      <c r="F54" s="764"/>
      <c r="G54" s="764"/>
      <c r="H54" s="764"/>
      <c r="I54" s="764"/>
      <c r="J54" s="764"/>
      <c r="K54" s="435">
        <f>SUM(L54:M54)</f>
        <v>0</v>
      </c>
      <c r="L54" s="436"/>
      <c r="M54" s="435">
        <f>'150.05 ФА общие'!L55</f>
        <v>0</v>
      </c>
    </row>
    <row r="55" spans="1:13" x14ac:dyDescent="0.25">
      <c r="A55" s="42" t="s">
        <v>120</v>
      </c>
      <c r="B55" s="764" t="s">
        <v>56</v>
      </c>
      <c r="C55" s="764"/>
      <c r="D55" s="764"/>
      <c r="E55" s="764"/>
      <c r="F55" s="764"/>
      <c r="G55" s="764"/>
      <c r="H55" s="764"/>
      <c r="I55" s="764"/>
      <c r="J55" s="764"/>
      <c r="K55" s="435">
        <f>SUM(L55:M55)</f>
        <v>0</v>
      </c>
      <c r="L55" s="436"/>
      <c r="M55" s="435">
        <f>'150.05 ФА общие'!L56</f>
        <v>0</v>
      </c>
    </row>
    <row r="56" spans="1:13" x14ac:dyDescent="0.25">
      <c r="A56" s="42" t="s">
        <v>121</v>
      </c>
      <c r="B56" s="764" t="s">
        <v>57</v>
      </c>
      <c r="C56" s="764"/>
      <c r="D56" s="764"/>
      <c r="E56" s="764"/>
      <c r="F56" s="764"/>
      <c r="G56" s="764"/>
      <c r="H56" s="764"/>
      <c r="I56" s="764"/>
      <c r="J56" s="764"/>
      <c r="K56" s="435">
        <f>SUM(L56:M56)</f>
        <v>0</v>
      </c>
      <c r="L56" s="436"/>
      <c r="M56" s="435">
        <f>'150.05 ФА общие'!L57</f>
        <v>0</v>
      </c>
    </row>
    <row r="57" spans="1:13" x14ac:dyDescent="0.25">
      <c r="A57" s="42" t="s">
        <v>122</v>
      </c>
      <c r="B57" s="764" t="s">
        <v>58</v>
      </c>
      <c r="C57" s="764"/>
      <c r="D57" s="764"/>
      <c r="E57" s="764"/>
      <c r="F57" s="764"/>
      <c r="G57" s="764"/>
      <c r="H57" s="764"/>
      <c r="I57" s="764"/>
      <c r="J57" s="764"/>
      <c r="K57" s="435">
        <f>SUM(L57:M57)</f>
        <v>0</v>
      </c>
      <c r="L57" s="436"/>
      <c r="M57" s="435">
        <f>'150.05 ФА общие'!L58</f>
        <v>0</v>
      </c>
    </row>
    <row r="58" spans="1:13" ht="24.75" customHeight="1" x14ac:dyDescent="0.25">
      <c r="A58" s="41" t="s">
        <v>618</v>
      </c>
      <c r="B58" s="772" t="s">
        <v>1043</v>
      </c>
      <c r="C58" s="772"/>
      <c r="D58" s="772"/>
      <c r="E58" s="772"/>
      <c r="F58" s="772"/>
      <c r="G58" s="772"/>
      <c r="H58" s="772"/>
      <c r="I58" s="772"/>
      <c r="J58" s="772"/>
      <c r="K58" s="499">
        <f>SUM(K59:K62)</f>
        <v>0</v>
      </c>
      <c r="L58" s="499">
        <f>SUM(L59:L62)</f>
        <v>0</v>
      </c>
      <c r="M58" s="499">
        <f>SUM(M59:M62)</f>
        <v>0</v>
      </c>
    </row>
    <row r="59" spans="1:13" x14ac:dyDescent="0.25">
      <c r="A59" s="42" t="s">
        <v>119</v>
      </c>
      <c r="B59" s="764" t="s">
        <v>55</v>
      </c>
      <c r="C59" s="764"/>
      <c r="D59" s="764"/>
      <c r="E59" s="764"/>
      <c r="F59" s="764"/>
      <c r="G59" s="764"/>
      <c r="H59" s="764"/>
      <c r="I59" s="764"/>
      <c r="J59" s="764"/>
      <c r="K59" s="435">
        <f>SUM(L59:M59)</f>
        <v>0</v>
      </c>
      <c r="L59" s="435">
        <f>'№20.6 текущий ремонт'!G35</f>
        <v>0</v>
      </c>
      <c r="M59" s="435">
        <f>'150.05 ФА общие'!L60</f>
        <v>0</v>
      </c>
    </row>
    <row r="60" spans="1:13" x14ac:dyDescent="0.25">
      <c r="A60" s="42" t="s">
        <v>120</v>
      </c>
      <c r="B60" s="764" t="s">
        <v>56</v>
      </c>
      <c r="C60" s="764"/>
      <c r="D60" s="764"/>
      <c r="E60" s="764"/>
      <c r="F60" s="764"/>
      <c r="G60" s="764"/>
      <c r="H60" s="764"/>
      <c r="I60" s="764"/>
      <c r="J60" s="764"/>
      <c r="K60" s="435">
        <f>SUM(L60:M60)</f>
        <v>0</v>
      </c>
      <c r="L60" s="435">
        <f>'№20.6 текущий ремонт'!G36</f>
        <v>0</v>
      </c>
      <c r="M60" s="435">
        <f>'150.05 ФА общие'!L61</f>
        <v>0</v>
      </c>
    </row>
    <row r="61" spans="1:13" x14ac:dyDescent="0.25">
      <c r="A61" s="42" t="s">
        <v>121</v>
      </c>
      <c r="B61" s="764" t="s">
        <v>57</v>
      </c>
      <c r="C61" s="764"/>
      <c r="D61" s="764"/>
      <c r="E61" s="764"/>
      <c r="F61" s="764"/>
      <c r="G61" s="764"/>
      <c r="H61" s="764"/>
      <c r="I61" s="764"/>
      <c r="J61" s="764"/>
      <c r="K61" s="435">
        <f>SUM(L61:M61)</f>
        <v>0</v>
      </c>
      <c r="L61" s="435">
        <f>'№20.6 текущий ремонт'!G37</f>
        <v>0</v>
      </c>
      <c r="M61" s="435">
        <f>'150.05 ФА общие'!L62</f>
        <v>0</v>
      </c>
    </row>
    <row r="62" spans="1:13" x14ac:dyDescent="0.25">
      <c r="A62" s="42" t="s">
        <v>122</v>
      </c>
      <c r="B62" s="764" t="s">
        <v>58</v>
      </c>
      <c r="C62" s="764"/>
      <c r="D62" s="764"/>
      <c r="E62" s="764"/>
      <c r="F62" s="764"/>
      <c r="G62" s="764"/>
      <c r="H62" s="764"/>
      <c r="I62" s="764"/>
      <c r="J62" s="764"/>
      <c r="K62" s="435">
        <f>SUM(L62:M62)</f>
        <v>0</v>
      </c>
      <c r="L62" s="435">
        <f>'№20.6 текущий ремонт'!G38</f>
        <v>0</v>
      </c>
      <c r="M62" s="435">
        <f>'150.05 ФА общие'!L63</f>
        <v>0</v>
      </c>
    </row>
    <row r="63" spans="1:13" ht="30" customHeight="1" x14ac:dyDescent="0.25">
      <c r="A63" s="41" t="s">
        <v>619</v>
      </c>
      <c r="B63" s="766" t="s">
        <v>627</v>
      </c>
      <c r="C63" s="766"/>
      <c r="D63" s="766"/>
      <c r="E63" s="766"/>
      <c r="F63" s="766"/>
      <c r="G63" s="766"/>
      <c r="H63" s="766"/>
      <c r="I63" s="766"/>
      <c r="J63" s="766"/>
      <c r="K63" s="501">
        <f>L63+M63</f>
        <v>0</v>
      </c>
      <c r="L63" s="501">
        <f>SUM(L64:L67)</f>
        <v>0</v>
      </c>
      <c r="M63" s="501">
        <f>SUM(M64:M67)</f>
        <v>0</v>
      </c>
    </row>
    <row r="64" spans="1:13" x14ac:dyDescent="0.25">
      <c r="A64" s="42" t="s">
        <v>119</v>
      </c>
      <c r="B64" s="777" t="s">
        <v>38</v>
      </c>
      <c r="C64" s="777"/>
      <c r="D64" s="777"/>
      <c r="E64" s="777"/>
      <c r="F64" s="777"/>
      <c r="G64" s="777"/>
      <c r="H64" s="777"/>
      <c r="I64" s="777"/>
      <c r="J64" s="777"/>
      <c r="K64" s="435">
        <f>SUM(L64:M64)</f>
        <v>0</v>
      </c>
      <c r="L64" s="502">
        <f>L39+L44+L54+L59</f>
        <v>0</v>
      </c>
      <c r="M64" s="502">
        <f>M39+M44+M54+M59</f>
        <v>0</v>
      </c>
    </row>
    <row r="65" spans="1:13" x14ac:dyDescent="0.25">
      <c r="A65" s="42" t="s">
        <v>120</v>
      </c>
      <c r="B65" s="764" t="s">
        <v>39</v>
      </c>
      <c r="C65" s="764"/>
      <c r="D65" s="764"/>
      <c r="E65" s="764"/>
      <c r="F65" s="764"/>
      <c r="G65" s="764"/>
      <c r="H65" s="764"/>
      <c r="I65" s="764"/>
      <c r="J65" s="764"/>
      <c r="K65" s="435">
        <f>SUM(L65:M65)</f>
        <v>0</v>
      </c>
      <c r="L65" s="502">
        <f t="shared" ref="L65:M67" si="1">L40+L45+L50+L55+L60</f>
        <v>0</v>
      </c>
      <c r="M65" s="502">
        <f t="shared" si="1"/>
        <v>0</v>
      </c>
    </row>
    <row r="66" spans="1:13" x14ac:dyDescent="0.25">
      <c r="A66" s="42" t="s">
        <v>121</v>
      </c>
      <c r="B66" s="764" t="s">
        <v>40</v>
      </c>
      <c r="C66" s="764"/>
      <c r="D66" s="764"/>
      <c r="E66" s="764"/>
      <c r="F66" s="764"/>
      <c r="G66" s="764"/>
      <c r="H66" s="764"/>
      <c r="I66" s="764"/>
      <c r="J66" s="764"/>
      <c r="K66" s="435">
        <f>SUM(L66:M66)</f>
        <v>0</v>
      </c>
      <c r="L66" s="502">
        <f t="shared" si="1"/>
        <v>0</v>
      </c>
      <c r="M66" s="502">
        <f t="shared" si="1"/>
        <v>0</v>
      </c>
    </row>
    <row r="67" spans="1:13" x14ac:dyDescent="0.25">
      <c r="A67" s="42" t="s">
        <v>122</v>
      </c>
      <c r="B67" s="764" t="s">
        <v>41</v>
      </c>
      <c r="C67" s="764"/>
      <c r="D67" s="764"/>
      <c r="E67" s="764"/>
      <c r="F67" s="764"/>
      <c r="G67" s="764"/>
      <c r="H67" s="764"/>
      <c r="I67" s="764"/>
      <c r="J67" s="764"/>
      <c r="K67" s="435">
        <f>SUM(L67:M67)</f>
        <v>0</v>
      </c>
      <c r="L67" s="502">
        <f t="shared" si="1"/>
        <v>0</v>
      </c>
      <c r="M67" s="502">
        <f t="shared" si="1"/>
        <v>0</v>
      </c>
    </row>
    <row r="68" spans="1:13" ht="54" customHeight="1" x14ac:dyDescent="0.25">
      <c r="A68" s="41" t="s">
        <v>620</v>
      </c>
      <c r="B68" s="772" t="s">
        <v>1044</v>
      </c>
      <c r="C68" s="772"/>
      <c r="D68" s="772"/>
      <c r="E68" s="772"/>
      <c r="F68" s="772"/>
      <c r="G68" s="772"/>
      <c r="H68" s="772"/>
      <c r="I68" s="772"/>
      <c r="J68" s="772"/>
      <c r="K68" s="435">
        <f>SUM(L68:M68)</f>
        <v>0</v>
      </c>
      <c r="L68" s="505"/>
      <c r="M68" s="501"/>
    </row>
    <row r="69" spans="1:13" ht="26.25" customHeight="1" thickBot="1" x14ac:dyDescent="0.3">
      <c r="A69" s="52" t="s">
        <v>621</v>
      </c>
      <c r="B69" s="774" t="s">
        <v>288</v>
      </c>
      <c r="C69" s="774"/>
      <c r="D69" s="774"/>
      <c r="E69" s="774"/>
      <c r="F69" s="774"/>
      <c r="G69" s="774"/>
      <c r="H69" s="774"/>
      <c r="I69" s="774"/>
      <c r="J69" s="774"/>
      <c r="K69" s="506">
        <f>K63+K68</f>
        <v>0</v>
      </c>
      <c r="L69" s="506">
        <f>L63+L68</f>
        <v>0</v>
      </c>
      <c r="M69" s="506">
        <f>M63+M68</f>
        <v>0</v>
      </c>
    </row>
    <row r="70" spans="1:13" x14ac:dyDescent="0.25">
      <c r="A70" s="27"/>
      <c r="B70" s="85"/>
      <c r="C70" s="85"/>
      <c r="D70" s="85"/>
      <c r="E70" s="85"/>
      <c r="F70" s="85"/>
      <c r="G70" s="85"/>
      <c r="H70" s="85"/>
      <c r="I70" s="85"/>
      <c r="J70" s="85"/>
      <c r="K70" s="48"/>
      <c r="L70" s="48"/>
      <c r="M70" s="48"/>
    </row>
    <row r="71" spans="1:13" x14ac:dyDescent="0.25">
      <c r="A71" s="48"/>
      <c r="B71" s="38"/>
      <c r="C71" s="38"/>
      <c r="D71" s="38"/>
      <c r="E71" s="38"/>
      <c r="F71" s="38"/>
      <c r="G71" s="38"/>
      <c r="H71" s="38"/>
      <c r="I71" s="38"/>
      <c r="J71" s="38"/>
      <c r="K71" s="48"/>
      <c r="L71" s="48"/>
      <c r="M71" s="48"/>
    </row>
    <row r="72" spans="1:13" ht="18.600000000000001" customHeight="1" x14ac:dyDescent="0.25">
      <c r="A72" s="775" t="s">
        <v>206</v>
      </c>
      <c r="B72" s="775"/>
      <c r="C72" s="776"/>
      <c r="D72" s="776"/>
      <c r="E72" s="776"/>
      <c r="F72" s="776"/>
      <c r="G72" s="776"/>
      <c r="H72" s="776"/>
      <c r="I72" s="776"/>
      <c r="J72" s="38"/>
      <c r="K72" s="38"/>
      <c r="L72" s="38"/>
      <c r="M72" s="38"/>
    </row>
    <row r="73" spans="1:13" x14ac:dyDescent="0.25">
      <c r="C73" s="86"/>
      <c r="D73" s="86"/>
      <c r="E73" s="86"/>
      <c r="F73" s="86"/>
      <c r="G73" s="86"/>
      <c r="H73" s="6"/>
      <c r="I73" s="6"/>
      <c r="K73" s="38"/>
      <c r="L73" s="38"/>
      <c r="M73" s="38"/>
    </row>
  </sheetData>
  <mergeCells count="64">
    <mergeCell ref="B68:J68"/>
    <mergeCell ref="B69:J69"/>
    <mergeCell ref="A72:B72"/>
    <mergeCell ref="C72:I72"/>
    <mergeCell ref="B62:J62"/>
    <mergeCell ref="B63:J63"/>
    <mergeCell ref="B64:J64"/>
    <mergeCell ref="B65:J65"/>
    <mergeCell ref="B67:J67"/>
    <mergeCell ref="B52:J52"/>
    <mergeCell ref="B53:J53"/>
    <mergeCell ref="B54:J54"/>
    <mergeCell ref="B55:J55"/>
    <mergeCell ref="B66:J66"/>
    <mergeCell ref="B56:J56"/>
    <mergeCell ref="B57:J57"/>
    <mergeCell ref="B58:J58"/>
    <mergeCell ref="B59:J59"/>
    <mergeCell ref="B60:J60"/>
    <mergeCell ref="B61:J61"/>
    <mergeCell ref="B51:J51"/>
    <mergeCell ref="B39:H39"/>
    <mergeCell ref="B40:H40"/>
    <mergeCell ref="B41:H41"/>
    <mergeCell ref="B42:H42"/>
    <mergeCell ref="B44:I44"/>
    <mergeCell ref="B45:I45"/>
    <mergeCell ref="B43:J43"/>
    <mergeCell ref="B46:I46"/>
    <mergeCell ref="B47:I47"/>
    <mergeCell ref="B48:J48"/>
    <mergeCell ref="B49:J49"/>
    <mergeCell ref="B50:J50"/>
    <mergeCell ref="B38:H38"/>
    <mergeCell ref="B27:J27"/>
    <mergeCell ref="B28:J28"/>
    <mergeCell ref="B29:J29"/>
    <mergeCell ref="B30:J30"/>
    <mergeCell ref="B31:J31"/>
    <mergeCell ref="B32:J32"/>
    <mergeCell ref="B33:J33"/>
    <mergeCell ref="B34:J34"/>
    <mergeCell ref="B35:J35"/>
    <mergeCell ref="B36:J36"/>
    <mergeCell ref="B37:J37"/>
    <mergeCell ref="B26:J26"/>
    <mergeCell ref="B15:J15"/>
    <mergeCell ref="B16:J16"/>
    <mergeCell ref="B17:J17"/>
    <mergeCell ref="B18:J18"/>
    <mergeCell ref="B19:J19"/>
    <mergeCell ref="B20:J20"/>
    <mergeCell ref="B21:J21"/>
    <mergeCell ref="B22:J22"/>
    <mergeCell ref="B23:J23"/>
    <mergeCell ref="B24:J24"/>
    <mergeCell ref="B25:J25"/>
    <mergeCell ref="B14:J14"/>
    <mergeCell ref="A10:J10"/>
    <mergeCell ref="B4:H4"/>
    <mergeCell ref="B5:H5"/>
    <mergeCell ref="C7:E7"/>
    <mergeCell ref="B12:J12"/>
    <mergeCell ref="B13:J13"/>
  </mergeCell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73"/>
  <sheetViews>
    <sheetView workbookViewId="0">
      <selection activeCell="L10" sqref="L10"/>
    </sheetView>
  </sheetViews>
  <sheetFormatPr defaultColWidth="8.7109375" defaultRowHeight="15" x14ac:dyDescent="0.25"/>
  <cols>
    <col min="1" max="1" width="19" style="24" customWidth="1"/>
    <col min="2" max="2" width="7.42578125" style="24" customWidth="1"/>
    <col min="3" max="3" width="7.5703125" style="24" customWidth="1"/>
    <col min="4" max="8" width="4.28515625" style="24" customWidth="1"/>
    <col min="9" max="10" width="5.85546875" style="24" customWidth="1"/>
    <col min="11" max="11" width="19" style="24" customWidth="1"/>
    <col min="12" max="13" width="24.28515625" style="24" customWidth="1"/>
    <col min="14" max="16384" width="8.7109375" style="24"/>
  </cols>
  <sheetData>
    <row r="2" spans="1:13" x14ac:dyDescent="0.25">
      <c r="J2" s="39"/>
      <c r="K2" s="25"/>
      <c r="L2" s="25"/>
      <c r="M2" s="25" t="s">
        <v>611</v>
      </c>
    </row>
    <row r="3" spans="1:13" x14ac:dyDescent="0.25">
      <c r="B3" s="59" t="s">
        <v>700</v>
      </c>
      <c r="C3" s="59"/>
      <c r="D3" s="59"/>
      <c r="E3" s="59"/>
      <c r="F3" s="59"/>
      <c r="G3" s="59"/>
      <c r="H3" s="59"/>
    </row>
    <row r="4" spans="1:13" x14ac:dyDescent="0.25">
      <c r="A4" s="26"/>
      <c r="B4" s="775" t="s">
        <v>612</v>
      </c>
      <c r="C4" s="775"/>
      <c r="D4" s="775"/>
      <c r="E4" s="775"/>
      <c r="F4" s="775"/>
      <c r="G4" s="775"/>
      <c r="H4" s="775"/>
      <c r="I4" s="26"/>
      <c r="J4" s="26"/>
      <c r="K4" s="26"/>
      <c r="L4" s="26"/>
      <c r="M4" s="26"/>
    </row>
    <row r="5" spans="1:13" x14ac:dyDescent="0.25">
      <c r="A5" s="26"/>
      <c r="B5" s="767" t="s">
        <v>98</v>
      </c>
      <c r="C5" s="767"/>
      <c r="D5" s="767"/>
      <c r="E5" s="767"/>
      <c r="F5" s="767"/>
      <c r="G5" s="767"/>
      <c r="H5" s="767"/>
      <c r="I5" s="40"/>
      <c r="J5" s="40"/>
      <c r="K5" s="40"/>
      <c r="L5" s="40"/>
      <c r="M5" s="40"/>
    </row>
    <row r="6" spans="1:13" ht="15.75" thickBot="1" x14ac:dyDescent="0.3">
      <c r="A6" s="28"/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</row>
    <row r="7" spans="1:13" ht="15.75" thickBot="1" x14ac:dyDescent="0.3">
      <c r="A7" s="28">
        <v>1</v>
      </c>
      <c r="B7" s="26" t="s">
        <v>99</v>
      </c>
      <c r="C7" s="768">
        <f>'150.00'!C8:F8</f>
        <v>222222222222</v>
      </c>
      <c r="D7" s="769"/>
      <c r="E7" s="770"/>
      <c r="F7" s="26"/>
      <c r="G7" s="26"/>
      <c r="H7" s="26"/>
      <c r="I7" s="53"/>
      <c r="J7" s="53"/>
      <c r="K7" s="53"/>
      <c r="L7" s="53"/>
      <c r="M7" s="53"/>
    </row>
    <row r="8" spans="1:13" ht="15.75" thickBot="1" x14ac:dyDescent="0.3">
      <c r="A8" s="28">
        <v>2</v>
      </c>
      <c r="B8" s="26" t="s">
        <v>100</v>
      </c>
      <c r="C8" s="26"/>
      <c r="D8" s="26"/>
      <c r="E8" s="26"/>
      <c r="F8" s="26"/>
      <c r="G8" s="26"/>
      <c r="H8" s="26"/>
      <c r="I8" s="26"/>
      <c r="J8" s="26"/>
      <c r="K8" s="26"/>
      <c r="L8" s="26"/>
      <c r="M8" s="29">
        <f>'150.00'!K10</f>
        <v>2021</v>
      </c>
    </row>
    <row r="9" spans="1:13" x14ac:dyDescent="0.25">
      <c r="A9" s="26"/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</row>
    <row r="10" spans="1:13" ht="30" customHeight="1" x14ac:dyDescent="0.25">
      <c r="A10" s="977" t="s">
        <v>703</v>
      </c>
      <c r="B10" s="977"/>
      <c r="C10" s="977"/>
      <c r="D10" s="977"/>
      <c r="E10" s="977"/>
      <c r="F10" s="977"/>
      <c r="G10" s="977"/>
      <c r="H10" s="977"/>
      <c r="I10" s="977"/>
      <c r="J10" s="977"/>
      <c r="K10" s="977"/>
      <c r="L10" s="40"/>
      <c r="M10" s="40"/>
    </row>
    <row r="11" spans="1:13" ht="15.75" thickBot="1" x14ac:dyDescent="0.3"/>
    <row r="12" spans="1:13" ht="24.75" customHeight="1" x14ac:dyDescent="0.25">
      <c r="A12" s="49" t="s">
        <v>161</v>
      </c>
      <c r="B12" s="771" t="s">
        <v>153</v>
      </c>
      <c r="C12" s="771"/>
      <c r="D12" s="771"/>
      <c r="E12" s="771"/>
      <c r="F12" s="771"/>
      <c r="G12" s="771"/>
      <c r="H12" s="771"/>
      <c r="I12" s="771"/>
      <c r="J12" s="771"/>
      <c r="K12" s="50" t="s">
        <v>115</v>
      </c>
      <c r="L12" s="50" t="s">
        <v>701</v>
      </c>
      <c r="M12" s="50" t="s">
        <v>702</v>
      </c>
    </row>
    <row r="13" spans="1:13" ht="27" customHeight="1" x14ac:dyDescent="0.25">
      <c r="A13" s="41" t="s">
        <v>613</v>
      </c>
      <c r="B13" s="766" t="s">
        <v>54</v>
      </c>
      <c r="C13" s="766"/>
      <c r="D13" s="766"/>
      <c r="E13" s="766"/>
      <c r="F13" s="766"/>
      <c r="G13" s="766"/>
      <c r="H13" s="766"/>
      <c r="I13" s="766"/>
      <c r="J13" s="766"/>
      <c r="K13" s="499">
        <f>SUM(K14:K17)</f>
        <v>0</v>
      </c>
      <c r="L13" s="499">
        <f>SUM(L14:L17)</f>
        <v>0</v>
      </c>
      <c r="M13" s="499">
        <f>SUM(M14:M17)</f>
        <v>0</v>
      </c>
    </row>
    <row r="14" spans="1:13" x14ac:dyDescent="0.25">
      <c r="A14" s="42" t="s">
        <v>119</v>
      </c>
      <c r="B14" s="764" t="s">
        <v>55</v>
      </c>
      <c r="C14" s="764"/>
      <c r="D14" s="764"/>
      <c r="E14" s="764"/>
      <c r="F14" s="764"/>
      <c r="G14" s="764"/>
      <c r="H14" s="764"/>
      <c r="I14" s="764"/>
      <c r="J14" s="764"/>
      <c r="K14" s="435">
        <f>SUM(L14:M14)</f>
        <v>0</v>
      </c>
      <c r="L14" s="436"/>
      <c r="M14" s="435"/>
    </row>
    <row r="15" spans="1:13" x14ac:dyDescent="0.25">
      <c r="A15" s="42" t="s">
        <v>120</v>
      </c>
      <c r="B15" s="764" t="s">
        <v>56</v>
      </c>
      <c r="C15" s="764"/>
      <c r="D15" s="764"/>
      <c r="E15" s="764"/>
      <c r="F15" s="764"/>
      <c r="G15" s="764"/>
      <c r="H15" s="764"/>
      <c r="I15" s="764"/>
      <c r="J15" s="764"/>
      <c r="K15" s="435">
        <f t="shared" ref="K15:K62" si="0">SUM(L15:M15)</f>
        <v>0</v>
      </c>
      <c r="L15" s="436"/>
      <c r="M15" s="435"/>
    </row>
    <row r="16" spans="1:13" x14ac:dyDescent="0.25">
      <c r="A16" s="42" t="s">
        <v>121</v>
      </c>
      <c r="B16" s="764" t="s">
        <v>57</v>
      </c>
      <c r="C16" s="764"/>
      <c r="D16" s="764"/>
      <c r="E16" s="764"/>
      <c r="F16" s="764"/>
      <c r="G16" s="764"/>
      <c r="H16" s="764"/>
      <c r="I16" s="764"/>
      <c r="J16" s="764"/>
      <c r="K16" s="435">
        <f t="shared" si="0"/>
        <v>0</v>
      </c>
      <c r="L16" s="436"/>
      <c r="M16" s="435"/>
    </row>
    <row r="17" spans="1:13" x14ac:dyDescent="0.25">
      <c r="A17" s="42" t="s">
        <v>122</v>
      </c>
      <c r="B17" s="764" t="s">
        <v>58</v>
      </c>
      <c r="C17" s="764"/>
      <c r="D17" s="764"/>
      <c r="E17" s="764"/>
      <c r="F17" s="764"/>
      <c r="G17" s="764"/>
      <c r="H17" s="764"/>
      <c r="I17" s="764"/>
      <c r="J17" s="764"/>
      <c r="K17" s="435">
        <f t="shared" si="0"/>
        <v>0</v>
      </c>
      <c r="L17" s="436"/>
      <c r="M17" s="435"/>
    </row>
    <row r="18" spans="1:13" ht="25.5" customHeight="1" x14ac:dyDescent="0.25">
      <c r="A18" s="41" t="s">
        <v>622</v>
      </c>
      <c r="B18" s="766" t="s">
        <v>59</v>
      </c>
      <c r="C18" s="766"/>
      <c r="D18" s="766"/>
      <c r="E18" s="766"/>
      <c r="F18" s="766"/>
      <c r="G18" s="766"/>
      <c r="H18" s="766"/>
      <c r="I18" s="766"/>
      <c r="J18" s="766"/>
      <c r="K18" s="499">
        <f>SUM(K19:K22)</f>
        <v>0</v>
      </c>
      <c r="L18" s="499">
        <f>SUM(L19:L22)</f>
        <v>0</v>
      </c>
      <c r="M18" s="499">
        <f>SUM(M19:M22)</f>
        <v>0</v>
      </c>
    </row>
    <row r="19" spans="1:13" x14ac:dyDescent="0.25">
      <c r="A19" s="42" t="s">
        <v>119</v>
      </c>
      <c r="B19" s="764" t="s">
        <v>55</v>
      </c>
      <c r="C19" s="764"/>
      <c r="D19" s="764"/>
      <c r="E19" s="764"/>
      <c r="F19" s="764"/>
      <c r="G19" s="764"/>
      <c r="H19" s="764"/>
      <c r="I19" s="764"/>
      <c r="J19" s="764"/>
      <c r="K19" s="435">
        <f t="shared" si="0"/>
        <v>0</v>
      </c>
      <c r="L19" s="436"/>
      <c r="M19" s="435"/>
    </row>
    <row r="20" spans="1:13" x14ac:dyDescent="0.25">
      <c r="A20" s="42" t="s">
        <v>120</v>
      </c>
      <c r="B20" s="764" t="s">
        <v>56</v>
      </c>
      <c r="C20" s="764"/>
      <c r="D20" s="764"/>
      <c r="E20" s="764"/>
      <c r="F20" s="764"/>
      <c r="G20" s="764"/>
      <c r="H20" s="764"/>
      <c r="I20" s="764"/>
      <c r="J20" s="764"/>
      <c r="K20" s="435">
        <f t="shared" si="0"/>
        <v>0</v>
      </c>
      <c r="L20" s="436"/>
      <c r="M20" s="435"/>
    </row>
    <row r="21" spans="1:13" x14ac:dyDescent="0.25">
      <c r="A21" s="42" t="s">
        <v>121</v>
      </c>
      <c r="B21" s="764" t="s">
        <v>57</v>
      </c>
      <c r="C21" s="764"/>
      <c r="D21" s="764"/>
      <c r="E21" s="764"/>
      <c r="F21" s="764"/>
      <c r="G21" s="764"/>
      <c r="H21" s="764"/>
      <c r="I21" s="764"/>
      <c r="J21" s="764"/>
      <c r="K21" s="435">
        <f t="shared" si="0"/>
        <v>0</v>
      </c>
      <c r="L21" s="436"/>
      <c r="M21" s="435"/>
    </row>
    <row r="22" spans="1:13" x14ac:dyDescent="0.25">
      <c r="A22" s="42" t="s">
        <v>122</v>
      </c>
      <c r="B22" s="764" t="s">
        <v>58</v>
      </c>
      <c r="C22" s="764"/>
      <c r="D22" s="764"/>
      <c r="E22" s="764"/>
      <c r="F22" s="764"/>
      <c r="G22" s="764"/>
      <c r="H22" s="764"/>
      <c r="I22" s="764"/>
      <c r="J22" s="764"/>
      <c r="K22" s="435">
        <f t="shared" si="0"/>
        <v>0</v>
      </c>
      <c r="L22" s="436"/>
      <c r="M22" s="435"/>
    </row>
    <row r="23" spans="1:13" ht="25.5" customHeight="1" x14ac:dyDescent="0.25">
      <c r="A23" s="41" t="s">
        <v>623</v>
      </c>
      <c r="B23" s="766" t="s">
        <v>60</v>
      </c>
      <c r="C23" s="766"/>
      <c r="D23" s="766"/>
      <c r="E23" s="766"/>
      <c r="F23" s="766"/>
      <c r="G23" s="766"/>
      <c r="H23" s="766"/>
      <c r="I23" s="766"/>
      <c r="J23" s="766"/>
      <c r="K23" s="499">
        <f>SUM(K24:K27)</f>
        <v>0</v>
      </c>
      <c r="L23" s="499">
        <f>SUM(L24:L27)</f>
        <v>0</v>
      </c>
      <c r="M23" s="499">
        <f>SUM(M24:M27)</f>
        <v>0</v>
      </c>
    </row>
    <row r="24" spans="1:13" x14ac:dyDescent="0.25">
      <c r="A24" s="42" t="s">
        <v>119</v>
      </c>
      <c r="B24" s="764" t="s">
        <v>55</v>
      </c>
      <c r="C24" s="764"/>
      <c r="D24" s="764"/>
      <c r="E24" s="764"/>
      <c r="F24" s="764"/>
      <c r="G24" s="764"/>
      <c r="H24" s="764"/>
      <c r="I24" s="764"/>
      <c r="J24" s="764"/>
      <c r="K24" s="435">
        <f t="shared" si="0"/>
        <v>0</v>
      </c>
      <c r="L24" s="436"/>
      <c r="M24" s="435"/>
    </row>
    <row r="25" spans="1:13" x14ac:dyDescent="0.25">
      <c r="A25" s="42" t="s">
        <v>120</v>
      </c>
      <c r="B25" s="764" t="s">
        <v>56</v>
      </c>
      <c r="C25" s="764"/>
      <c r="D25" s="764"/>
      <c r="E25" s="764"/>
      <c r="F25" s="764"/>
      <c r="G25" s="764"/>
      <c r="H25" s="764"/>
      <c r="I25" s="764"/>
      <c r="J25" s="764"/>
      <c r="K25" s="435">
        <f t="shared" si="0"/>
        <v>0</v>
      </c>
      <c r="L25" s="436"/>
      <c r="M25" s="435"/>
    </row>
    <row r="26" spans="1:13" x14ac:dyDescent="0.25">
      <c r="A26" s="42" t="s">
        <v>121</v>
      </c>
      <c r="B26" s="764" t="s">
        <v>57</v>
      </c>
      <c r="C26" s="764"/>
      <c r="D26" s="764"/>
      <c r="E26" s="764"/>
      <c r="F26" s="764"/>
      <c r="G26" s="764"/>
      <c r="H26" s="764"/>
      <c r="I26" s="764"/>
      <c r="J26" s="764"/>
      <c r="K26" s="435">
        <f t="shared" si="0"/>
        <v>0</v>
      </c>
      <c r="L26" s="436"/>
      <c r="M26" s="435"/>
    </row>
    <row r="27" spans="1:13" x14ac:dyDescent="0.25">
      <c r="A27" s="42" t="s">
        <v>122</v>
      </c>
      <c r="B27" s="764" t="s">
        <v>58</v>
      </c>
      <c r="C27" s="764"/>
      <c r="D27" s="764"/>
      <c r="E27" s="764"/>
      <c r="F27" s="764"/>
      <c r="G27" s="764"/>
      <c r="H27" s="764"/>
      <c r="I27" s="764"/>
      <c r="J27" s="764"/>
      <c r="K27" s="435">
        <f t="shared" si="0"/>
        <v>0</v>
      </c>
      <c r="L27" s="436"/>
      <c r="M27" s="435"/>
    </row>
    <row r="28" spans="1:13" ht="73.5" customHeight="1" x14ac:dyDescent="0.25">
      <c r="A28" s="41" t="s">
        <v>625</v>
      </c>
      <c r="B28" s="772" t="s">
        <v>1045</v>
      </c>
      <c r="C28" s="772"/>
      <c r="D28" s="772"/>
      <c r="E28" s="772"/>
      <c r="F28" s="772"/>
      <c r="G28" s="772"/>
      <c r="H28" s="772"/>
      <c r="I28" s="772"/>
      <c r="J28" s="772"/>
      <c r="K28" s="499">
        <f>SUM(K29:K32)</f>
        <v>0</v>
      </c>
      <c r="L28" s="499">
        <f>SUM(L29:L32)</f>
        <v>0</v>
      </c>
      <c r="M28" s="499">
        <f>SUM(M29:M32)</f>
        <v>0</v>
      </c>
    </row>
    <row r="29" spans="1:13" x14ac:dyDescent="0.25">
      <c r="A29" s="42" t="s">
        <v>119</v>
      </c>
      <c r="B29" s="764" t="s">
        <v>55</v>
      </c>
      <c r="C29" s="764"/>
      <c r="D29" s="764"/>
      <c r="E29" s="764"/>
      <c r="F29" s="764"/>
      <c r="G29" s="764"/>
      <c r="H29" s="764"/>
      <c r="I29" s="764"/>
      <c r="J29" s="764"/>
      <c r="K29" s="435">
        <f t="shared" si="0"/>
        <v>0</v>
      </c>
      <c r="L29" s="436"/>
      <c r="M29" s="435"/>
    </row>
    <row r="30" spans="1:13" x14ac:dyDescent="0.25">
      <c r="A30" s="42" t="s">
        <v>120</v>
      </c>
      <c r="B30" s="764" t="s">
        <v>56</v>
      </c>
      <c r="C30" s="764"/>
      <c r="D30" s="764"/>
      <c r="E30" s="764"/>
      <c r="F30" s="764"/>
      <c r="G30" s="764"/>
      <c r="H30" s="764"/>
      <c r="I30" s="764"/>
      <c r="J30" s="764"/>
      <c r="K30" s="435">
        <f t="shared" si="0"/>
        <v>0</v>
      </c>
      <c r="L30" s="436"/>
      <c r="M30" s="435"/>
    </row>
    <row r="31" spans="1:13" x14ac:dyDescent="0.25">
      <c r="A31" s="42" t="s">
        <v>121</v>
      </c>
      <c r="B31" s="764" t="s">
        <v>57</v>
      </c>
      <c r="C31" s="764"/>
      <c r="D31" s="764"/>
      <c r="E31" s="764"/>
      <c r="F31" s="764"/>
      <c r="G31" s="764"/>
      <c r="H31" s="764"/>
      <c r="I31" s="764"/>
      <c r="J31" s="764"/>
      <c r="K31" s="435">
        <f t="shared" si="0"/>
        <v>0</v>
      </c>
      <c r="L31" s="436"/>
      <c r="M31" s="435"/>
    </row>
    <row r="32" spans="1:13" x14ac:dyDescent="0.25">
      <c r="A32" s="42" t="s">
        <v>122</v>
      </c>
      <c r="B32" s="764" t="s">
        <v>58</v>
      </c>
      <c r="C32" s="764"/>
      <c r="D32" s="764"/>
      <c r="E32" s="764"/>
      <c r="F32" s="764"/>
      <c r="G32" s="764"/>
      <c r="H32" s="764"/>
      <c r="I32" s="764"/>
      <c r="J32" s="764"/>
      <c r="K32" s="435">
        <f t="shared" si="0"/>
        <v>0</v>
      </c>
      <c r="L32" s="436"/>
      <c r="M32" s="435"/>
    </row>
    <row r="33" spans="1:13" ht="29.25" customHeight="1" x14ac:dyDescent="0.25">
      <c r="A33" s="41" t="s">
        <v>626</v>
      </c>
      <c r="B33" s="766" t="s">
        <v>93</v>
      </c>
      <c r="C33" s="766"/>
      <c r="D33" s="766"/>
      <c r="E33" s="766"/>
      <c r="F33" s="766"/>
      <c r="G33" s="766"/>
      <c r="H33" s="766"/>
      <c r="I33" s="766"/>
      <c r="J33" s="766"/>
      <c r="K33" s="499">
        <f>SUM(K34:K37)</f>
        <v>0</v>
      </c>
      <c r="L33" s="499">
        <f>SUM(L34:L37)</f>
        <v>0</v>
      </c>
      <c r="M33" s="499">
        <f>SUM(M34:M37)</f>
        <v>0</v>
      </c>
    </row>
    <row r="34" spans="1:13" x14ac:dyDescent="0.25">
      <c r="A34" s="42" t="s">
        <v>119</v>
      </c>
      <c r="B34" s="764" t="s">
        <v>97</v>
      </c>
      <c r="C34" s="764"/>
      <c r="D34" s="764"/>
      <c r="E34" s="764"/>
      <c r="F34" s="764"/>
      <c r="G34" s="764"/>
      <c r="H34" s="764"/>
      <c r="I34" s="764"/>
      <c r="J34" s="764"/>
      <c r="K34" s="435">
        <f t="shared" si="0"/>
        <v>0</v>
      </c>
      <c r="L34" s="435">
        <f t="shared" ref="L34:M37" si="1">L14+L19-L24+L29</f>
        <v>0</v>
      </c>
      <c r="M34" s="435">
        <f t="shared" si="1"/>
        <v>0</v>
      </c>
    </row>
    <row r="35" spans="1:13" x14ac:dyDescent="0.25">
      <c r="A35" s="42" t="s">
        <v>120</v>
      </c>
      <c r="B35" s="764" t="s">
        <v>56</v>
      </c>
      <c r="C35" s="764"/>
      <c r="D35" s="764"/>
      <c r="E35" s="764"/>
      <c r="F35" s="764"/>
      <c r="G35" s="764"/>
      <c r="H35" s="764"/>
      <c r="I35" s="764"/>
      <c r="J35" s="764"/>
      <c r="K35" s="435">
        <f t="shared" si="0"/>
        <v>0</v>
      </c>
      <c r="L35" s="435">
        <f t="shared" si="1"/>
        <v>0</v>
      </c>
      <c r="M35" s="435">
        <f t="shared" si="1"/>
        <v>0</v>
      </c>
    </row>
    <row r="36" spans="1:13" x14ac:dyDescent="0.25">
      <c r="A36" s="42" t="s">
        <v>121</v>
      </c>
      <c r="B36" s="764" t="s">
        <v>57</v>
      </c>
      <c r="C36" s="764"/>
      <c r="D36" s="764"/>
      <c r="E36" s="764"/>
      <c r="F36" s="764"/>
      <c r="G36" s="764"/>
      <c r="H36" s="764"/>
      <c r="I36" s="764"/>
      <c r="J36" s="764"/>
      <c r="K36" s="435">
        <f t="shared" si="0"/>
        <v>0</v>
      </c>
      <c r="L36" s="435">
        <f t="shared" si="1"/>
        <v>0</v>
      </c>
      <c r="M36" s="435">
        <f t="shared" si="1"/>
        <v>0</v>
      </c>
    </row>
    <row r="37" spans="1:13" x14ac:dyDescent="0.25">
      <c r="A37" s="42" t="s">
        <v>122</v>
      </c>
      <c r="B37" s="764" t="s">
        <v>58</v>
      </c>
      <c r="C37" s="764"/>
      <c r="D37" s="764"/>
      <c r="E37" s="764"/>
      <c r="F37" s="764"/>
      <c r="G37" s="764"/>
      <c r="H37" s="764"/>
      <c r="I37" s="764"/>
      <c r="J37" s="764"/>
      <c r="K37" s="435">
        <f t="shared" si="0"/>
        <v>0</v>
      </c>
      <c r="L37" s="435">
        <f t="shared" si="1"/>
        <v>0</v>
      </c>
      <c r="M37" s="435">
        <f t="shared" si="1"/>
        <v>0</v>
      </c>
    </row>
    <row r="38" spans="1:13" ht="39.75" customHeight="1" x14ac:dyDescent="0.25">
      <c r="A38" s="41" t="s">
        <v>614</v>
      </c>
      <c r="B38" s="766" t="s">
        <v>94</v>
      </c>
      <c r="C38" s="766"/>
      <c r="D38" s="766"/>
      <c r="E38" s="766"/>
      <c r="F38" s="766"/>
      <c r="G38" s="766"/>
      <c r="H38" s="766"/>
      <c r="I38" s="77" t="s">
        <v>35</v>
      </c>
      <c r="J38" s="77" t="s">
        <v>36</v>
      </c>
      <c r="K38" s="499">
        <f>SUM(K39:K42)</f>
        <v>0</v>
      </c>
      <c r="L38" s="499">
        <f>SUM(L39:L42)</f>
        <v>0</v>
      </c>
      <c r="M38" s="499">
        <f>SUM(M39:M42)</f>
        <v>0</v>
      </c>
    </row>
    <row r="39" spans="1:13" x14ac:dyDescent="0.25">
      <c r="A39" s="42" t="s">
        <v>119</v>
      </c>
      <c r="B39" s="764" t="s">
        <v>55</v>
      </c>
      <c r="C39" s="764"/>
      <c r="D39" s="764"/>
      <c r="E39" s="764"/>
      <c r="F39" s="764"/>
      <c r="G39" s="764"/>
      <c r="H39" s="764"/>
      <c r="I39" s="78">
        <v>0.1</v>
      </c>
      <c r="J39" s="78">
        <v>0.1</v>
      </c>
      <c r="K39" s="435">
        <f t="shared" si="0"/>
        <v>0</v>
      </c>
      <c r="L39" s="435">
        <f>ROUND(L34*J39,0)</f>
        <v>0</v>
      </c>
      <c r="M39" s="435">
        <f>'150.05 ФА общие'!M40</f>
        <v>0</v>
      </c>
    </row>
    <row r="40" spans="1:13" x14ac:dyDescent="0.25">
      <c r="A40" s="42" t="s">
        <v>120</v>
      </c>
      <c r="B40" s="764" t="s">
        <v>56</v>
      </c>
      <c r="C40" s="764"/>
      <c r="D40" s="764"/>
      <c r="E40" s="764"/>
      <c r="F40" s="764"/>
      <c r="G40" s="764"/>
      <c r="H40" s="764"/>
      <c r="I40" s="78">
        <v>0.25</v>
      </c>
      <c r="J40" s="78">
        <v>0.25</v>
      </c>
      <c r="K40" s="435">
        <f t="shared" si="0"/>
        <v>0</v>
      </c>
      <c r="L40" s="435">
        <f>ROUND(L35*J40,0)</f>
        <v>0</v>
      </c>
      <c r="M40" s="435">
        <f>'150.05 ФА общие'!M41</f>
        <v>0</v>
      </c>
    </row>
    <row r="41" spans="1:13" x14ac:dyDescent="0.25">
      <c r="A41" s="42" t="s">
        <v>121</v>
      </c>
      <c r="B41" s="764" t="s">
        <v>57</v>
      </c>
      <c r="C41" s="764"/>
      <c r="D41" s="764"/>
      <c r="E41" s="764"/>
      <c r="F41" s="764"/>
      <c r="G41" s="764"/>
      <c r="H41" s="764"/>
      <c r="I41" s="78">
        <v>0.4</v>
      </c>
      <c r="J41" s="78">
        <v>0.4</v>
      </c>
      <c r="K41" s="435">
        <f t="shared" si="0"/>
        <v>0</v>
      </c>
      <c r="L41" s="435">
        <f>ROUND(L36*J41,0)</f>
        <v>0</v>
      </c>
      <c r="M41" s="435">
        <f>'150.05 ФА общие'!M42</f>
        <v>0</v>
      </c>
    </row>
    <row r="42" spans="1:13" x14ac:dyDescent="0.25">
      <c r="A42" s="42" t="s">
        <v>122</v>
      </c>
      <c r="B42" s="764" t="s">
        <v>58</v>
      </c>
      <c r="C42" s="764"/>
      <c r="D42" s="764"/>
      <c r="E42" s="764"/>
      <c r="F42" s="764"/>
      <c r="G42" s="764"/>
      <c r="H42" s="764"/>
      <c r="I42" s="78">
        <v>0.15</v>
      </c>
      <c r="J42" s="78">
        <v>0.15</v>
      </c>
      <c r="K42" s="435">
        <f t="shared" si="0"/>
        <v>0</v>
      </c>
      <c r="L42" s="435">
        <f>ROUND(L37*J42,0)</f>
        <v>0</v>
      </c>
      <c r="M42" s="435">
        <f>'150.05 ФА общие'!M43</f>
        <v>0</v>
      </c>
    </row>
    <row r="43" spans="1:13" ht="46.5" customHeight="1" x14ac:dyDescent="0.25">
      <c r="A43" s="79" t="s">
        <v>615</v>
      </c>
      <c r="B43" s="974" t="s">
        <v>1042</v>
      </c>
      <c r="C43" s="975"/>
      <c r="D43" s="975"/>
      <c r="E43" s="975"/>
      <c r="F43" s="975"/>
      <c r="G43" s="975"/>
      <c r="H43" s="975"/>
      <c r="I43" s="975"/>
      <c r="J43" s="976"/>
      <c r="K43" s="500">
        <f>SUM(K44:K47)</f>
        <v>0</v>
      </c>
      <c r="L43" s="500">
        <f>SUM(L44:L47)</f>
        <v>0</v>
      </c>
      <c r="M43" s="500">
        <f>SUM(M44:M47)</f>
        <v>0</v>
      </c>
    </row>
    <row r="44" spans="1:13" x14ac:dyDescent="0.25">
      <c r="A44" s="83" t="s">
        <v>119</v>
      </c>
      <c r="B44" s="764" t="s">
        <v>55</v>
      </c>
      <c r="C44" s="764"/>
      <c r="D44" s="764"/>
      <c r="E44" s="764"/>
      <c r="F44" s="764"/>
      <c r="G44" s="764"/>
      <c r="H44" s="764"/>
      <c r="I44" s="764"/>
      <c r="J44" s="84">
        <v>0.2</v>
      </c>
      <c r="K44" s="435">
        <f t="shared" si="0"/>
        <v>0</v>
      </c>
      <c r="L44" s="504"/>
      <c r="M44" s="435">
        <f>'150.05 ФА общие'!M45</f>
        <v>0</v>
      </c>
    </row>
    <row r="45" spans="1:13" x14ac:dyDescent="0.25">
      <c r="A45" s="83" t="s">
        <v>120</v>
      </c>
      <c r="B45" s="764" t="s">
        <v>56</v>
      </c>
      <c r="C45" s="764"/>
      <c r="D45" s="764"/>
      <c r="E45" s="764"/>
      <c r="F45" s="764"/>
      <c r="G45" s="764"/>
      <c r="H45" s="764"/>
      <c r="I45" s="764"/>
      <c r="J45" s="84">
        <v>0.5</v>
      </c>
      <c r="K45" s="435">
        <f t="shared" si="0"/>
        <v>0</v>
      </c>
      <c r="L45" s="504"/>
      <c r="M45" s="435">
        <f>'150.05 ФА общие'!M46</f>
        <v>0</v>
      </c>
    </row>
    <row r="46" spans="1:13" x14ac:dyDescent="0.25">
      <c r="A46" s="83" t="s">
        <v>121</v>
      </c>
      <c r="B46" s="764" t="s">
        <v>57</v>
      </c>
      <c r="C46" s="764"/>
      <c r="D46" s="764"/>
      <c r="E46" s="764"/>
      <c r="F46" s="764"/>
      <c r="G46" s="764"/>
      <c r="H46" s="764"/>
      <c r="I46" s="764"/>
      <c r="J46" s="84">
        <v>0.8</v>
      </c>
      <c r="K46" s="435">
        <f t="shared" si="0"/>
        <v>0</v>
      </c>
      <c r="L46" s="504"/>
      <c r="M46" s="435">
        <f>'150.05 ФА общие'!M47</f>
        <v>0</v>
      </c>
    </row>
    <row r="47" spans="1:13" x14ac:dyDescent="0.25">
      <c r="A47" s="83" t="s">
        <v>122</v>
      </c>
      <c r="B47" s="764" t="s">
        <v>58</v>
      </c>
      <c r="C47" s="764"/>
      <c r="D47" s="764"/>
      <c r="E47" s="764"/>
      <c r="F47" s="764"/>
      <c r="G47" s="764"/>
      <c r="H47" s="764"/>
      <c r="I47" s="764"/>
      <c r="J47" s="84">
        <v>0.3</v>
      </c>
      <c r="K47" s="435">
        <f t="shared" si="0"/>
        <v>0</v>
      </c>
      <c r="L47" s="504"/>
      <c r="M47" s="435">
        <f>'150.05 ФА общие'!M48</f>
        <v>0</v>
      </c>
    </row>
    <row r="48" spans="1:13" ht="54" customHeight="1" x14ac:dyDescent="0.25">
      <c r="A48" s="41" t="s">
        <v>616</v>
      </c>
      <c r="B48" s="773" t="s">
        <v>61</v>
      </c>
      <c r="C48" s="773"/>
      <c r="D48" s="773"/>
      <c r="E48" s="773"/>
      <c r="F48" s="773"/>
      <c r="G48" s="773"/>
      <c r="H48" s="773"/>
      <c r="I48" s="773"/>
      <c r="J48" s="773"/>
      <c r="K48" s="499">
        <f>SUM(K49:K52)</f>
        <v>0</v>
      </c>
      <c r="L48" s="499">
        <f>SUM(L49:L52)</f>
        <v>0</v>
      </c>
      <c r="M48" s="499">
        <f>SUM(M49:M52)</f>
        <v>0</v>
      </c>
    </row>
    <row r="49" spans="1:13" x14ac:dyDescent="0.25">
      <c r="A49" s="42" t="s">
        <v>119</v>
      </c>
      <c r="B49" s="764" t="s">
        <v>97</v>
      </c>
      <c r="C49" s="764"/>
      <c r="D49" s="764"/>
      <c r="E49" s="764"/>
      <c r="F49" s="764"/>
      <c r="G49" s="764"/>
      <c r="H49" s="764"/>
      <c r="I49" s="764"/>
      <c r="J49" s="764"/>
      <c r="K49" s="435">
        <f t="shared" si="0"/>
        <v>0</v>
      </c>
      <c r="L49" s="436"/>
      <c r="M49" s="435">
        <f>'150.05 ФА общие'!M50</f>
        <v>0</v>
      </c>
    </row>
    <row r="50" spans="1:13" x14ac:dyDescent="0.25">
      <c r="A50" s="42" t="s">
        <v>120</v>
      </c>
      <c r="B50" s="764" t="s">
        <v>56</v>
      </c>
      <c r="C50" s="764"/>
      <c r="D50" s="764"/>
      <c r="E50" s="764"/>
      <c r="F50" s="764"/>
      <c r="G50" s="764"/>
      <c r="H50" s="764"/>
      <c r="I50" s="764"/>
      <c r="J50" s="764"/>
      <c r="K50" s="435">
        <f t="shared" si="0"/>
        <v>0</v>
      </c>
      <c r="L50" s="436"/>
      <c r="M50" s="435">
        <f>'150.05 ФА общие'!M51</f>
        <v>0</v>
      </c>
    </row>
    <row r="51" spans="1:13" x14ac:dyDescent="0.25">
      <c r="A51" s="42" t="s">
        <v>121</v>
      </c>
      <c r="B51" s="764" t="s">
        <v>57</v>
      </c>
      <c r="C51" s="764"/>
      <c r="D51" s="764"/>
      <c r="E51" s="764"/>
      <c r="F51" s="764"/>
      <c r="G51" s="764"/>
      <c r="H51" s="764"/>
      <c r="I51" s="764"/>
      <c r="J51" s="764"/>
      <c r="K51" s="435">
        <f t="shared" si="0"/>
        <v>0</v>
      </c>
      <c r="L51" s="436"/>
      <c r="M51" s="435">
        <f>'150.05 ФА общие'!M52</f>
        <v>0</v>
      </c>
    </row>
    <row r="52" spans="1:13" x14ac:dyDescent="0.25">
      <c r="A52" s="42" t="s">
        <v>122</v>
      </c>
      <c r="B52" s="764" t="s">
        <v>58</v>
      </c>
      <c r="C52" s="764"/>
      <c r="D52" s="764"/>
      <c r="E52" s="764"/>
      <c r="F52" s="764"/>
      <c r="G52" s="764"/>
      <c r="H52" s="764"/>
      <c r="I52" s="764"/>
      <c r="J52" s="764"/>
      <c r="K52" s="435">
        <f t="shared" si="0"/>
        <v>0</v>
      </c>
      <c r="L52" s="436"/>
      <c r="M52" s="435">
        <f>'150.05 ФА общие'!M53</f>
        <v>0</v>
      </c>
    </row>
    <row r="53" spans="1:13" ht="57.75" customHeight="1" x14ac:dyDescent="0.25">
      <c r="A53" s="41" t="s">
        <v>617</v>
      </c>
      <c r="B53" s="772" t="s">
        <v>95</v>
      </c>
      <c r="C53" s="772"/>
      <c r="D53" s="772"/>
      <c r="E53" s="772"/>
      <c r="F53" s="772"/>
      <c r="G53" s="772"/>
      <c r="H53" s="772"/>
      <c r="I53" s="772"/>
      <c r="J53" s="772"/>
      <c r="K53" s="499">
        <f>SUM(K54:K57)</f>
        <v>0</v>
      </c>
      <c r="L53" s="499">
        <f>SUM(L54:L57)</f>
        <v>0</v>
      </c>
      <c r="M53" s="499">
        <f>SUM(M54:M57)</f>
        <v>0</v>
      </c>
    </row>
    <row r="54" spans="1:13" x14ac:dyDescent="0.25">
      <c r="A54" s="42" t="s">
        <v>119</v>
      </c>
      <c r="B54" s="764" t="s">
        <v>55</v>
      </c>
      <c r="C54" s="764"/>
      <c r="D54" s="764"/>
      <c r="E54" s="764"/>
      <c r="F54" s="764"/>
      <c r="G54" s="764"/>
      <c r="H54" s="764"/>
      <c r="I54" s="764"/>
      <c r="J54" s="764"/>
      <c r="K54" s="435">
        <f t="shared" si="0"/>
        <v>0</v>
      </c>
      <c r="L54" s="436"/>
      <c r="M54" s="435">
        <f>'150.05 ФА общие'!M55</f>
        <v>0</v>
      </c>
    </row>
    <row r="55" spans="1:13" x14ac:dyDescent="0.25">
      <c r="A55" s="42" t="s">
        <v>120</v>
      </c>
      <c r="B55" s="764" t="s">
        <v>56</v>
      </c>
      <c r="C55" s="764"/>
      <c r="D55" s="764"/>
      <c r="E55" s="764"/>
      <c r="F55" s="764"/>
      <c r="G55" s="764"/>
      <c r="H55" s="764"/>
      <c r="I55" s="764"/>
      <c r="J55" s="764"/>
      <c r="K55" s="435">
        <f t="shared" si="0"/>
        <v>0</v>
      </c>
      <c r="L55" s="436"/>
      <c r="M55" s="435">
        <f>'150.05 ФА общие'!M56</f>
        <v>0</v>
      </c>
    </row>
    <row r="56" spans="1:13" x14ac:dyDescent="0.25">
      <c r="A56" s="42" t="s">
        <v>121</v>
      </c>
      <c r="B56" s="764" t="s">
        <v>57</v>
      </c>
      <c r="C56" s="764"/>
      <c r="D56" s="764"/>
      <c r="E56" s="764"/>
      <c r="F56" s="764"/>
      <c r="G56" s="764"/>
      <c r="H56" s="764"/>
      <c r="I56" s="764"/>
      <c r="J56" s="764"/>
      <c r="K56" s="435">
        <f t="shared" si="0"/>
        <v>0</v>
      </c>
      <c r="L56" s="436"/>
      <c r="M56" s="435">
        <f>'150.05 ФА общие'!M57</f>
        <v>0</v>
      </c>
    </row>
    <row r="57" spans="1:13" x14ac:dyDescent="0.25">
      <c r="A57" s="42" t="s">
        <v>122</v>
      </c>
      <c r="B57" s="764" t="s">
        <v>58</v>
      </c>
      <c r="C57" s="764"/>
      <c r="D57" s="764"/>
      <c r="E57" s="764"/>
      <c r="F57" s="764"/>
      <c r="G57" s="764"/>
      <c r="H57" s="764"/>
      <c r="I57" s="764"/>
      <c r="J57" s="764"/>
      <c r="K57" s="435">
        <f t="shared" si="0"/>
        <v>0</v>
      </c>
      <c r="L57" s="436"/>
      <c r="M57" s="435">
        <f>'150.05 ФА общие'!M58</f>
        <v>0</v>
      </c>
    </row>
    <row r="58" spans="1:13" ht="54.75" customHeight="1" x14ac:dyDescent="0.25">
      <c r="A58" s="41" t="s">
        <v>618</v>
      </c>
      <c r="B58" s="772" t="s">
        <v>62</v>
      </c>
      <c r="C58" s="772"/>
      <c r="D58" s="772"/>
      <c r="E58" s="772"/>
      <c r="F58" s="772"/>
      <c r="G58" s="772"/>
      <c r="H58" s="772"/>
      <c r="I58" s="772"/>
      <c r="J58" s="772"/>
      <c r="K58" s="499">
        <f>SUM(K59:K62)</f>
        <v>0</v>
      </c>
      <c r="L58" s="499">
        <f>SUM(L59:L62)</f>
        <v>0</v>
      </c>
      <c r="M58" s="499">
        <f>SUM(M59:M62)</f>
        <v>0</v>
      </c>
    </row>
    <row r="59" spans="1:13" x14ac:dyDescent="0.25">
      <c r="A59" s="42" t="s">
        <v>119</v>
      </c>
      <c r="B59" s="764" t="s">
        <v>55</v>
      </c>
      <c r="C59" s="764"/>
      <c r="D59" s="764"/>
      <c r="E59" s="764"/>
      <c r="F59" s="764"/>
      <c r="G59" s="764"/>
      <c r="H59" s="764"/>
      <c r="I59" s="764"/>
      <c r="J59" s="764"/>
      <c r="K59" s="435">
        <f t="shared" si="0"/>
        <v>0</v>
      </c>
      <c r="L59" s="435">
        <f>'№20.6 текущий ремонт'!H35</f>
        <v>0</v>
      </c>
      <c r="M59" s="435">
        <f>'150.05 ФА общие'!M60</f>
        <v>0</v>
      </c>
    </row>
    <row r="60" spans="1:13" x14ac:dyDescent="0.25">
      <c r="A60" s="42" t="s">
        <v>120</v>
      </c>
      <c r="B60" s="764" t="s">
        <v>56</v>
      </c>
      <c r="C60" s="764"/>
      <c r="D60" s="764"/>
      <c r="E60" s="764"/>
      <c r="F60" s="764"/>
      <c r="G60" s="764"/>
      <c r="H60" s="764"/>
      <c r="I60" s="764"/>
      <c r="J60" s="764"/>
      <c r="K60" s="435">
        <f t="shared" si="0"/>
        <v>0</v>
      </c>
      <c r="L60" s="435">
        <f>'№20.6 текущий ремонт'!H36</f>
        <v>0</v>
      </c>
      <c r="M60" s="435">
        <f>'150.05 ФА общие'!M61</f>
        <v>0</v>
      </c>
    </row>
    <row r="61" spans="1:13" x14ac:dyDescent="0.25">
      <c r="A61" s="42" t="s">
        <v>121</v>
      </c>
      <c r="B61" s="764" t="s">
        <v>57</v>
      </c>
      <c r="C61" s="764"/>
      <c r="D61" s="764"/>
      <c r="E61" s="764"/>
      <c r="F61" s="764"/>
      <c r="G61" s="764"/>
      <c r="H61" s="764"/>
      <c r="I61" s="764"/>
      <c r="J61" s="764"/>
      <c r="K61" s="435">
        <f t="shared" si="0"/>
        <v>0</v>
      </c>
      <c r="L61" s="435">
        <f>'№20.6 текущий ремонт'!H37</f>
        <v>0</v>
      </c>
      <c r="M61" s="435">
        <f>'150.05 ФА общие'!M62</f>
        <v>0</v>
      </c>
    </row>
    <row r="62" spans="1:13" x14ac:dyDescent="0.25">
      <c r="A62" s="42" t="s">
        <v>122</v>
      </c>
      <c r="B62" s="764" t="s">
        <v>58</v>
      </c>
      <c r="C62" s="764"/>
      <c r="D62" s="764"/>
      <c r="E62" s="764"/>
      <c r="F62" s="764"/>
      <c r="G62" s="764"/>
      <c r="H62" s="764"/>
      <c r="I62" s="764"/>
      <c r="J62" s="764"/>
      <c r="K62" s="435">
        <f t="shared" si="0"/>
        <v>0</v>
      </c>
      <c r="L62" s="435">
        <f>'№20.6 текущий ремонт'!H38</f>
        <v>0</v>
      </c>
      <c r="M62" s="435">
        <f>'150.05 ФА общие'!M63</f>
        <v>0</v>
      </c>
    </row>
    <row r="63" spans="1:13" ht="31.5" customHeight="1" x14ac:dyDescent="0.25">
      <c r="A63" s="41" t="s">
        <v>619</v>
      </c>
      <c r="B63" s="766" t="s">
        <v>627</v>
      </c>
      <c r="C63" s="766"/>
      <c r="D63" s="766"/>
      <c r="E63" s="766"/>
      <c r="F63" s="766"/>
      <c r="G63" s="766"/>
      <c r="H63" s="766"/>
      <c r="I63" s="766"/>
      <c r="J63" s="766"/>
      <c r="K63" s="501">
        <f>L63+M63</f>
        <v>0</v>
      </c>
      <c r="L63" s="501">
        <f>SUM(L64:L67)</f>
        <v>0</v>
      </c>
      <c r="M63" s="501">
        <f>'150.05 ФА общие распределение'!B14</f>
        <v>0</v>
      </c>
    </row>
    <row r="64" spans="1:13" x14ac:dyDescent="0.25">
      <c r="A64" s="42" t="s">
        <v>119</v>
      </c>
      <c r="B64" s="777" t="s">
        <v>38</v>
      </c>
      <c r="C64" s="777"/>
      <c r="D64" s="777"/>
      <c r="E64" s="777"/>
      <c r="F64" s="777"/>
      <c r="G64" s="777"/>
      <c r="H64" s="777"/>
      <c r="I64" s="777"/>
      <c r="J64" s="777"/>
      <c r="K64" s="502">
        <f>K39+K44+K54+K59</f>
        <v>0</v>
      </c>
      <c r="L64" s="502">
        <f>L39+L44+L54+L59</f>
        <v>0</v>
      </c>
      <c r="M64" s="502">
        <f>M39+M44+M54+M59</f>
        <v>0</v>
      </c>
    </row>
    <row r="65" spans="1:13" x14ac:dyDescent="0.25">
      <c r="A65" s="42" t="s">
        <v>120</v>
      </c>
      <c r="B65" s="764" t="s">
        <v>39</v>
      </c>
      <c r="C65" s="764"/>
      <c r="D65" s="764"/>
      <c r="E65" s="764"/>
      <c r="F65" s="764"/>
      <c r="G65" s="764"/>
      <c r="H65" s="764"/>
      <c r="I65" s="764"/>
      <c r="J65" s="764"/>
      <c r="K65" s="502">
        <f t="shared" ref="K65:M67" si="2">K40+K45+K50+K55+K60</f>
        <v>0</v>
      </c>
      <c r="L65" s="502">
        <f t="shared" si="2"/>
        <v>0</v>
      </c>
      <c r="M65" s="502">
        <f t="shared" si="2"/>
        <v>0</v>
      </c>
    </row>
    <row r="66" spans="1:13" x14ac:dyDescent="0.25">
      <c r="A66" s="42" t="s">
        <v>121</v>
      </c>
      <c r="B66" s="764" t="s">
        <v>40</v>
      </c>
      <c r="C66" s="764"/>
      <c r="D66" s="764"/>
      <c r="E66" s="764"/>
      <c r="F66" s="764"/>
      <c r="G66" s="764"/>
      <c r="H66" s="764"/>
      <c r="I66" s="764"/>
      <c r="J66" s="764"/>
      <c r="K66" s="502">
        <f t="shared" si="2"/>
        <v>0</v>
      </c>
      <c r="L66" s="502">
        <f t="shared" si="2"/>
        <v>0</v>
      </c>
      <c r="M66" s="502">
        <f t="shared" si="2"/>
        <v>0</v>
      </c>
    </row>
    <row r="67" spans="1:13" x14ac:dyDescent="0.25">
      <c r="A67" s="42" t="s">
        <v>122</v>
      </c>
      <c r="B67" s="764" t="s">
        <v>41</v>
      </c>
      <c r="C67" s="764"/>
      <c r="D67" s="764"/>
      <c r="E67" s="764"/>
      <c r="F67" s="764"/>
      <c r="G67" s="764"/>
      <c r="H67" s="764"/>
      <c r="I67" s="764"/>
      <c r="J67" s="764"/>
      <c r="K67" s="502">
        <f t="shared" si="2"/>
        <v>0</v>
      </c>
      <c r="L67" s="502">
        <f t="shared" si="2"/>
        <v>0</v>
      </c>
      <c r="M67" s="502">
        <f t="shared" si="2"/>
        <v>0</v>
      </c>
    </row>
    <row r="68" spans="1:13" ht="42.6" customHeight="1" x14ac:dyDescent="0.25">
      <c r="A68" s="41" t="s">
        <v>620</v>
      </c>
      <c r="B68" s="772" t="s">
        <v>1044</v>
      </c>
      <c r="C68" s="772"/>
      <c r="D68" s="772"/>
      <c r="E68" s="772"/>
      <c r="F68" s="772"/>
      <c r="G68" s="772"/>
      <c r="H68" s="772"/>
      <c r="I68" s="772"/>
      <c r="J68" s="772"/>
      <c r="K68" s="501">
        <f>L68+M68</f>
        <v>0</v>
      </c>
      <c r="L68" s="505"/>
      <c r="M68" s="505"/>
    </row>
    <row r="69" spans="1:13" ht="26.25" customHeight="1" thickBot="1" x14ac:dyDescent="0.3">
      <c r="A69" s="52" t="s">
        <v>621</v>
      </c>
      <c r="B69" s="774" t="s">
        <v>288</v>
      </c>
      <c r="C69" s="774"/>
      <c r="D69" s="774"/>
      <c r="E69" s="774"/>
      <c r="F69" s="774"/>
      <c r="G69" s="774"/>
      <c r="H69" s="774"/>
      <c r="I69" s="774"/>
      <c r="J69" s="774"/>
      <c r="K69" s="503">
        <f>L69+M69</f>
        <v>0</v>
      </c>
      <c r="L69" s="506">
        <f>L63+L68</f>
        <v>0</v>
      </c>
      <c r="M69" s="506">
        <f>M63+M68</f>
        <v>0</v>
      </c>
    </row>
    <row r="70" spans="1:13" x14ac:dyDescent="0.25">
      <c r="A70" s="27"/>
      <c r="B70" s="85"/>
      <c r="C70" s="85"/>
      <c r="D70" s="85"/>
      <c r="E70" s="85"/>
      <c r="F70" s="85"/>
      <c r="G70" s="85"/>
      <c r="H70" s="85"/>
      <c r="I70" s="85"/>
      <c r="J70" s="85"/>
      <c r="K70" s="48"/>
      <c r="L70" s="48"/>
      <c r="M70" s="48"/>
    </row>
    <row r="71" spans="1:13" x14ac:dyDescent="0.25">
      <c r="A71" s="48"/>
      <c r="B71" s="38"/>
      <c r="C71" s="38"/>
      <c r="D71" s="38"/>
      <c r="E71" s="38"/>
      <c r="F71" s="38"/>
      <c r="G71" s="38"/>
      <c r="H71" s="38"/>
      <c r="I71" s="38"/>
      <c r="J71" s="38"/>
      <c r="K71" s="48"/>
      <c r="L71" s="48"/>
      <c r="M71" s="48"/>
    </row>
    <row r="72" spans="1:13" ht="18.600000000000001" customHeight="1" x14ac:dyDescent="0.25">
      <c r="A72" s="775" t="s">
        <v>206</v>
      </c>
      <c r="B72" s="775"/>
      <c r="C72" s="776"/>
      <c r="D72" s="776"/>
      <c r="E72" s="776"/>
      <c r="F72" s="776"/>
      <c r="G72" s="776"/>
      <c r="H72" s="776"/>
      <c r="I72" s="776"/>
      <c r="J72" s="38"/>
      <c r="K72" s="38"/>
      <c r="L72" s="38"/>
      <c r="M72" s="38"/>
    </row>
    <row r="73" spans="1:13" x14ac:dyDescent="0.25">
      <c r="C73" s="86"/>
      <c r="D73" s="86"/>
      <c r="E73" s="86"/>
      <c r="F73" s="86"/>
      <c r="G73" s="86"/>
      <c r="H73" s="6"/>
      <c r="I73" s="6"/>
      <c r="K73" s="38"/>
      <c r="L73" s="38"/>
      <c r="M73" s="38"/>
    </row>
  </sheetData>
  <mergeCells count="64">
    <mergeCell ref="B68:J68"/>
    <mergeCell ref="B69:J69"/>
    <mergeCell ref="A72:B72"/>
    <mergeCell ref="C72:I72"/>
    <mergeCell ref="B62:J62"/>
    <mergeCell ref="B63:J63"/>
    <mergeCell ref="B64:J64"/>
    <mergeCell ref="B65:J65"/>
    <mergeCell ref="B67:J67"/>
    <mergeCell ref="B52:J52"/>
    <mergeCell ref="B53:J53"/>
    <mergeCell ref="B54:J54"/>
    <mergeCell ref="B55:J55"/>
    <mergeCell ref="B66:J66"/>
    <mergeCell ref="B56:J56"/>
    <mergeCell ref="B57:J57"/>
    <mergeCell ref="B58:J58"/>
    <mergeCell ref="B59:J59"/>
    <mergeCell ref="B60:J60"/>
    <mergeCell ref="B61:J61"/>
    <mergeCell ref="B51:J51"/>
    <mergeCell ref="B39:H39"/>
    <mergeCell ref="B40:H40"/>
    <mergeCell ref="B41:H41"/>
    <mergeCell ref="B42:H42"/>
    <mergeCell ref="B44:I44"/>
    <mergeCell ref="B45:I45"/>
    <mergeCell ref="B43:J43"/>
    <mergeCell ref="B46:I46"/>
    <mergeCell ref="B47:I47"/>
    <mergeCell ref="B48:J48"/>
    <mergeCell ref="B49:J49"/>
    <mergeCell ref="B50:J50"/>
    <mergeCell ref="B38:H38"/>
    <mergeCell ref="B27:J27"/>
    <mergeCell ref="B28:J28"/>
    <mergeCell ref="B29:J29"/>
    <mergeCell ref="B30:J30"/>
    <mergeCell ref="B31:J31"/>
    <mergeCell ref="B32:J32"/>
    <mergeCell ref="B33:J33"/>
    <mergeCell ref="B34:J34"/>
    <mergeCell ref="B35:J35"/>
    <mergeCell ref="B36:J36"/>
    <mergeCell ref="B37:J37"/>
    <mergeCell ref="B26:J26"/>
    <mergeCell ref="B15:J15"/>
    <mergeCell ref="B16:J16"/>
    <mergeCell ref="B17:J17"/>
    <mergeCell ref="B18:J18"/>
    <mergeCell ref="B19:J19"/>
    <mergeCell ref="B20:J20"/>
    <mergeCell ref="B21:J21"/>
    <mergeCell ref="B22:J22"/>
    <mergeCell ref="B23:J23"/>
    <mergeCell ref="B24:J24"/>
    <mergeCell ref="B25:J25"/>
    <mergeCell ref="B14:J14"/>
    <mergeCell ref="A10:K10"/>
    <mergeCell ref="B4:H4"/>
    <mergeCell ref="B5:H5"/>
    <mergeCell ref="C7:E7"/>
    <mergeCell ref="B12:J12"/>
    <mergeCell ref="B13:J13"/>
  </mergeCells>
  <pageMargins left="0.7" right="0.7" top="0.75" bottom="0.75" header="0.3" footer="0.3"/>
  <pageSetup paperSize="9" orientation="portrait" horizontalDpi="0" verticalDpi="0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74"/>
  <sheetViews>
    <sheetView workbookViewId="0">
      <selection activeCell="K23" sqref="K23"/>
    </sheetView>
  </sheetViews>
  <sheetFormatPr defaultColWidth="8.7109375" defaultRowHeight="15" x14ac:dyDescent="0.25"/>
  <cols>
    <col min="1" max="1" width="19" style="24" customWidth="1"/>
    <col min="2" max="8" width="7" style="24" customWidth="1"/>
    <col min="9" max="9" width="9.7109375" style="24" customWidth="1"/>
    <col min="10" max="10" width="7" style="24" customWidth="1"/>
    <col min="11" max="11" width="19.85546875" style="24" customWidth="1"/>
    <col min="12" max="13" width="15" style="24" customWidth="1"/>
    <col min="14" max="16384" width="8.7109375" style="24"/>
  </cols>
  <sheetData>
    <row r="2" spans="1:13" x14ac:dyDescent="0.25">
      <c r="J2" s="39"/>
      <c r="K2" s="25" t="s">
        <v>611</v>
      </c>
    </row>
    <row r="3" spans="1:13" x14ac:dyDescent="0.25">
      <c r="B3" s="765" t="s">
        <v>698</v>
      </c>
      <c r="C3" s="765"/>
      <c r="D3" s="765"/>
      <c r="E3" s="765"/>
      <c r="F3" s="765"/>
      <c r="G3" s="765"/>
      <c r="H3" s="765"/>
    </row>
    <row r="4" spans="1:13" x14ac:dyDescent="0.25">
      <c r="A4" s="26"/>
      <c r="B4" s="775" t="s">
        <v>612</v>
      </c>
      <c r="C4" s="775"/>
      <c r="D4" s="775"/>
      <c r="E4" s="775"/>
      <c r="F4" s="775"/>
      <c r="G4" s="775"/>
      <c r="H4" s="775"/>
      <c r="I4" s="26"/>
      <c r="J4" s="26"/>
      <c r="K4" s="26"/>
    </row>
    <row r="5" spans="1:13" x14ac:dyDescent="0.25">
      <c r="A5" s="26"/>
      <c r="B5" s="767" t="s">
        <v>98</v>
      </c>
      <c r="C5" s="767"/>
      <c r="D5" s="767"/>
      <c r="E5" s="767"/>
      <c r="F5" s="767"/>
      <c r="G5" s="767"/>
      <c r="H5" s="767"/>
      <c r="I5" s="40"/>
      <c r="J5" s="40"/>
      <c r="K5" s="40"/>
    </row>
    <row r="6" spans="1:13" ht="15.75" thickBot="1" x14ac:dyDescent="0.3">
      <c r="A6" s="28"/>
      <c r="B6" s="26"/>
      <c r="C6" s="26"/>
      <c r="D6" s="26"/>
      <c r="E6" s="26"/>
      <c r="F6" s="26"/>
      <c r="G6" s="26"/>
      <c r="H6" s="26"/>
      <c r="I6" s="26"/>
      <c r="J6" s="26"/>
      <c r="K6" s="26"/>
    </row>
    <row r="7" spans="1:13" ht="15.75" thickBot="1" x14ac:dyDescent="0.3">
      <c r="A7" s="28">
        <v>1</v>
      </c>
      <c r="B7" s="26" t="s">
        <v>99</v>
      </c>
      <c r="C7" s="768">
        <f>'150.00'!C8:F8</f>
        <v>222222222222</v>
      </c>
      <c r="D7" s="769"/>
      <c r="E7" s="770"/>
      <c r="F7" s="26"/>
      <c r="G7" s="26"/>
      <c r="H7" s="26"/>
      <c r="I7" s="53"/>
      <c r="J7" s="53"/>
      <c r="K7" s="53"/>
    </row>
    <row r="8" spans="1:13" ht="30.75" customHeight="1" thickBot="1" x14ac:dyDescent="0.3">
      <c r="A8" s="28">
        <v>2</v>
      </c>
      <c r="B8" s="980" t="s">
        <v>100</v>
      </c>
      <c r="C8" s="980"/>
      <c r="D8" s="980"/>
      <c r="E8" s="980"/>
      <c r="F8" s="980"/>
      <c r="G8" s="980"/>
      <c r="H8" s="981"/>
      <c r="I8" s="29">
        <f>'150.00'!K10</f>
        <v>2021</v>
      </c>
      <c r="J8" s="26"/>
      <c r="K8" s="26"/>
    </row>
    <row r="9" spans="1:13" x14ac:dyDescent="0.25">
      <c r="A9" s="26"/>
      <c r="B9" s="26"/>
      <c r="C9" s="26"/>
      <c r="D9" s="26"/>
      <c r="E9" s="26"/>
      <c r="F9" s="26"/>
      <c r="G9" s="26"/>
      <c r="H9" s="26"/>
      <c r="I9" s="26"/>
      <c r="J9" s="26"/>
      <c r="K9" s="26"/>
    </row>
    <row r="10" spans="1:13" x14ac:dyDescent="0.25">
      <c r="A10" s="767" t="s">
        <v>628</v>
      </c>
      <c r="B10" s="767"/>
      <c r="C10" s="767"/>
      <c r="D10" s="767"/>
      <c r="E10" s="767"/>
      <c r="F10" s="767"/>
      <c r="G10" s="767"/>
      <c r="H10" s="767"/>
      <c r="I10" s="767"/>
      <c r="J10" s="767"/>
      <c r="K10" s="40"/>
    </row>
    <row r="11" spans="1:13" ht="15.75" thickBot="1" x14ac:dyDescent="0.3">
      <c r="K11" s="47" t="s">
        <v>751</v>
      </c>
      <c r="L11" s="47" t="s">
        <v>766</v>
      </c>
      <c r="M11" s="47" t="s">
        <v>899</v>
      </c>
    </row>
    <row r="12" spans="1:13" ht="42" customHeight="1" thickBot="1" x14ac:dyDescent="0.3">
      <c r="A12" s="91" t="s">
        <v>161</v>
      </c>
      <c r="B12" s="979" t="s">
        <v>153</v>
      </c>
      <c r="C12" s="979"/>
      <c r="D12" s="979"/>
      <c r="E12" s="979"/>
      <c r="F12" s="979"/>
      <c r="G12" s="979"/>
      <c r="H12" s="979"/>
      <c r="I12" s="979"/>
      <c r="J12" s="979"/>
      <c r="K12" s="401" t="s">
        <v>115</v>
      </c>
      <c r="L12" s="401" t="s">
        <v>115</v>
      </c>
      <c r="M12" s="401" t="s">
        <v>115</v>
      </c>
    </row>
    <row r="13" spans="1:13" ht="17.25" customHeight="1" thickBot="1" x14ac:dyDescent="0.3">
      <c r="A13" s="198"/>
      <c r="B13" s="916" t="s">
        <v>900</v>
      </c>
      <c r="C13" s="951"/>
      <c r="D13" s="951"/>
      <c r="E13" s="951"/>
      <c r="F13" s="951"/>
      <c r="G13" s="951"/>
      <c r="H13" s="951"/>
      <c r="I13" s="951"/>
      <c r="J13" s="952"/>
      <c r="K13" s="324"/>
      <c r="L13" s="402">
        <f>'150.05 ФА общие распределение'!B11</f>
        <v>1</v>
      </c>
      <c r="M13" s="402">
        <f>'150.05 ФА общие распределение'!B12</f>
        <v>0</v>
      </c>
    </row>
    <row r="14" spans="1:13" ht="27" customHeight="1" x14ac:dyDescent="0.25">
      <c r="A14" s="209" t="s">
        <v>613</v>
      </c>
      <c r="B14" s="978" t="s">
        <v>54</v>
      </c>
      <c r="C14" s="978"/>
      <c r="D14" s="978"/>
      <c r="E14" s="978"/>
      <c r="F14" s="978"/>
      <c r="G14" s="978"/>
      <c r="H14" s="978"/>
      <c r="I14" s="978"/>
      <c r="J14" s="978"/>
      <c r="K14" s="509">
        <f>SUM(K15:K18)</f>
        <v>0</v>
      </c>
      <c r="L14" s="509">
        <f>SUM(L15:L18)</f>
        <v>0</v>
      </c>
      <c r="M14" s="509">
        <f>SUM(M15:M18)</f>
        <v>0</v>
      </c>
    </row>
    <row r="15" spans="1:13" x14ac:dyDescent="0.25">
      <c r="A15" s="42" t="s">
        <v>119</v>
      </c>
      <c r="B15" s="764" t="s">
        <v>55</v>
      </c>
      <c r="C15" s="764"/>
      <c r="D15" s="764"/>
      <c r="E15" s="764"/>
      <c r="F15" s="764"/>
      <c r="G15" s="764"/>
      <c r="H15" s="764"/>
      <c r="I15" s="764"/>
      <c r="J15" s="764"/>
      <c r="K15" s="436"/>
      <c r="L15" s="435">
        <f>K15*L$13</f>
        <v>0</v>
      </c>
      <c r="M15" s="435">
        <f>K15*M$13</f>
        <v>0</v>
      </c>
    </row>
    <row r="16" spans="1:13" x14ac:dyDescent="0.25">
      <c r="A16" s="42" t="s">
        <v>120</v>
      </c>
      <c r="B16" s="764" t="s">
        <v>56</v>
      </c>
      <c r="C16" s="764"/>
      <c r="D16" s="764"/>
      <c r="E16" s="764"/>
      <c r="F16" s="764"/>
      <c r="G16" s="764"/>
      <c r="H16" s="764"/>
      <c r="I16" s="764"/>
      <c r="J16" s="764"/>
      <c r="K16" s="436"/>
      <c r="L16" s="435">
        <f>K16*L$13</f>
        <v>0</v>
      </c>
      <c r="M16" s="435">
        <f>K16*M$13</f>
        <v>0</v>
      </c>
    </row>
    <row r="17" spans="1:13" x14ac:dyDescent="0.25">
      <c r="A17" s="42" t="s">
        <v>121</v>
      </c>
      <c r="B17" s="764" t="s">
        <v>57</v>
      </c>
      <c r="C17" s="764"/>
      <c r="D17" s="764"/>
      <c r="E17" s="764"/>
      <c r="F17" s="764"/>
      <c r="G17" s="764"/>
      <c r="H17" s="764"/>
      <c r="I17" s="764"/>
      <c r="J17" s="764"/>
      <c r="K17" s="436"/>
      <c r="L17" s="435">
        <f>K17*L$13</f>
        <v>0</v>
      </c>
      <c r="M17" s="435">
        <f>K17*M$13</f>
        <v>0</v>
      </c>
    </row>
    <row r="18" spans="1:13" x14ac:dyDescent="0.25">
      <c r="A18" s="42" t="s">
        <v>122</v>
      </c>
      <c r="B18" s="764" t="s">
        <v>58</v>
      </c>
      <c r="C18" s="764"/>
      <c r="D18" s="764"/>
      <c r="E18" s="764"/>
      <c r="F18" s="764"/>
      <c r="G18" s="764"/>
      <c r="H18" s="764"/>
      <c r="I18" s="764"/>
      <c r="J18" s="764"/>
      <c r="K18" s="436"/>
      <c r="L18" s="435">
        <f>K18*L$13</f>
        <v>0</v>
      </c>
      <c r="M18" s="435">
        <f>K18*M$13</f>
        <v>0</v>
      </c>
    </row>
    <row r="19" spans="1:13" ht="25.5" customHeight="1" x14ac:dyDescent="0.25">
      <c r="A19" s="41" t="s">
        <v>622</v>
      </c>
      <c r="B19" s="766" t="s">
        <v>59</v>
      </c>
      <c r="C19" s="766"/>
      <c r="D19" s="766"/>
      <c r="E19" s="766"/>
      <c r="F19" s="766"/>
      <c r="G19" s="766"/>
      <c r="H19" s="766"/>
      <c r="I19" s="766"/>
      <c r="J19" s="766"/>
      <c r="K19" s="499">
        <f>SUM(K20:K23)</f>
        <v>0</v>
      </c>
      <c r="L19" s="499">
        <f>SUM(L20:L23)</f>
        <v>0</v>
      </c>
      <c r="M19" s="499">
        <f>SUM(M20:M23)</f>
        <v>0</v>
      </c>
    </row>
    <row r="20" spans="1:13" x14ac:dyDescent="0.25">
      <c r="A20" s="42" t="s">
        <v>119</v>
      </c>
      <c r="B20" s="764" t="s">
        <v>55</v>
      </c>
      <c r="C20" s="764"/>
      <c r="D20" s="764"/>
      <c r="E20" s="764"/>
      <c r="F20" s="764"/>
      <c r="G20" s="764"/>
      <c r="H20" s="764"/>
      <c r="I20" s="764"/>
      <c r="J20" s="764"/>
      <c r="K20" s="436"/>
      <c r="L20" s="435">
        <f>K20*L$13</f>
        <v>0</v>
      </c>
      <c r="M20" s="435">
        <f>K20*M$13</f>
        <v>0</v>
      </c>
    </row>
    <row r="21" spans="1:13" x14ac:dyDescent="0.25">
      <c r="A21" s="42" t="s">
        <v>120</v>
      </c>
      <c r="B21" s="764" t="s">
        <v>56</v>
      </c>
      <c r="C21" s="764"/>
      <c r="D21" s="764"/>
      <c r="E21" s="764"/>
      <c r="F21" s="764"/>
      <c r="G21" s="764"/>
      <c r="H21" s="764"/>
      <c r="I21" s="764"/>
      <c r="J21" s="764"/>
      <c r="K21" s="436"/>
      <c r="L21" s="435">
        <f>K21*L$13</f>
        <v>0</v>
      </c>
      <c r="M21" s="435">
        <f>K21*M$13</f>
        <v>0</v>
      </c>
    </row>
    <row r="22" spans="1:13" x14ac:dyDescent="0.25">
      <c r="A22" s="42" t="s">
        <v>121</v>
      </c>
      <c r="B22" s="764" t="s">
        <v>57</v>
      </c>
      <c r="C22" s="764"/>
      <c r="D22" s="764"/>
      <c r="E22" s="764"/>
      <c r="F22" s="764"/>
      <c r="G22" s="764"/>
      <c r="H22" s="764"/>
      <c r="I22" s="764"/>
      <c r="J22" s="764"/>
      <c r="K22" s="436"/>
      <c r="L22" s="435">
        <f>K22*L$13</f>
        <v>0</v>
      </c>
      <c r="M22" s="435">
        <f>K22*M$13</f>
        <v>0</v>
      </c>
    </row>
    <row r="23" spans="1:13" x14ac:dyDescent="0.25">
      <c r="A23" s="42" t="s">
        <v>122</v>
      </c>
      <c r="B23" s="764" t="s">
        <v>58</v>
      </c>
      <c r="C23" s="764"/>
      <c r="D23" s="764"/>
      <c r="E23" s="764"/>
      <c r="F23" s="764"/>
      <c r="G23" s="764"/>
      <c r="H23" s="764"/>
      <c r="I23" s="764"/>
      <c r="J23" s="764"/>
      <c r="K23" s="436"/>
      <c r="L23" s="435">
        <f>K23*L$13</f>
        <v>0</v>
      </c>
      <c r="M23" s="435">
        <f>K23*M$13</f>
        <v>0</v>
      </c>
    </row>
    <row r="24" spans="1:13" ht="25.5" customHeight="1" x14ac:dyDescent="0.25">
      <c r="A24" s="41" t="s">
        <v>623</v>
      </c>
      <c r="B24" s="766" t="s">
        <v>60</v>
      </c>
      <c r="C24" s="766"/>
      <c r="D24" s="766"/>
      <c r="E24" s="766"/>
      <c r="F24" s="766"/>
      <c r="G24" s="766"/>
      <c r="H24" s="766"/>
      <c r="I24" s="766"/>
      <c r="J24" s="766"/>
      <c r="K24" s="499">
        <f>SUM(K25:K28)</f>
        <v>0</v>
      </c>
      <c r="L24" s="499">
        <f>SUM(L25:L28)</f>
        <v>0</v>
      </c>
      <c r="M24" s="499">
        <f>SUM(M25:M28)</f>
        <v>0</v>
      </c>
    </row>
    <row r="25" spans="1:13" x14ac:dyDescent="0.25">
      <c r="A25" s="42" t="s">
        <v>119</v>
      </c>
      <c r="B25" s="764" t="s">
        <v>55</v>
      </c>
      <c r="C25" s="764"/>
      <c r="D25" s="764"/>
      <c r="E25" s="764"/>
      <c r="F25" s="764"/>
      <c r="G25" s="764"/>
      <c r="H25" s="764"/>
      <c r="I25" s="764"/>
      <c r="J25" s="764"/>
      <c r="K25" s="436"/>
      <c r="L25" s="435">
        <f>K25*L$13</f>
        <v>0</v>
      </c>
      <c r="M25" s="435">
        <f>K25*M$13</f>
        <v>0</v>
      </c>
    </row>
    <row r="26" spans="1:13" x14ac:dyDescent="0.25">
      <c r="A26" s="42" t="s">
        <v>120</v>
      </c>
      <c r="B26" s="764" t="s">
        <v>56</v>
      </c>
      <c r="C26" s="764"/>
      <c r="D26" s="764"/>
      <c r="E26" s="764"/>
      <c r="F26" s="764"/>
      <c r="G26" s="764"/>
      <c r="H26" s="764"/>
      <c r="I26" s="764"/>
      <c r="J26" s="764"/>
      <c r="K26" s="436"/>
      <c r="L26" s="435">
        <f>K26*L$13</f>
        <v>0</v>
      </c>
      <c r="M26" s="435">
        <f>K26*M$13</f>
        <v>0</v>
      </c>
    </row>
    <row r="27" spans="1:13" x14ac:dyDescent="0.25">
      <c r="A27" s="42" t="s">
        <v>121</v>
      </c>
      <c r="B27" s="764" t="s">
        <v>57</v>
      </c>
      <c r="C27" s="764"/>
      <c r="D27" s="764"/>
      <c r="E27" s="764"/>
      <c r="F27" s="764"/>
      <c r="G27" s="764"/>
      <c r="H27" s="764"/>
      <c r="I27" s="764"/>
      <c r="J27" s="764"/>
      <c r="K27" s="436"/>
      <c r="L27" s="435">
        <f>K27*L$13</f>
        <v>0</v>
      </c>
      <c r="M27" s="435">
        <f>K27*M$13</f>
        <v>0</v>
      </c>
    </row>
    <row r="28" spans="1:13" x14ac:dyDescent="0.25">
      <c r="A28" s="42" t="s">
        <v>122</v>
      </c>
      <c r="B28" s="764" t="s">
        <v>58</v>
      </c>
      <c r="C28" s="764"/>
      <c r="D28" s="764"/>
      <c r="E28" s="764"/>
      <c r="F28" s="764"/>
      <c r="G28" s="764"/>
      <c r="H28" s="764"/>
      <c r="I28" s="764"/>
      <c r="J28" s="764"/>
      <c r="K28" s="436"/>
      <c r="L28" s="435">
        <f>K28*L$13</f>
        <v>0</v>
      </c>
      <c r="M28" s="435">
        <f>K28*M$13</f>
        <v>0</v>
      </c>
    </row>
    <row r="29" spans="1:13" ht="39" customHeight="1" x14ac:dyDescent="0.25">
      <c r="A29" s="41" t="s">
        <v>625</v>
      </c>
      <c r="B29" s="772" t="s">
        <v>1045</v>
      </c>
      <c r="C29" s="772"/>
      <c r="D29" s="772"/>
      <c r="E29" s="772"/>
      <c r="F29" s="772"/>
      <c r="G29" s="772"/>
      <c r="H29" s="772"/>
      <c r="I29" s="772"/>
      <c r="J29" s="772"/>
      <c r="K29" s="499">
        <f>SUM(K30:K33)</f>
        <v>0</v>
      </c>
      <c r="L29" s="499">
        <f>SUM(L30:L33)</f>
        <v>0</v>
      </c>
      <c r="M29" s="499">
        <f>SUM(M30:M33)</f>
        <v>0</v>
      </c>
    </row>
    <row r="30" spans="1:13" x14ac:dyDescent="0.25">
      <c r="A30" s="42" t="s">
        <v>119</v>
      </c>
      <c r="B30" s="764" t="s">
        <v>55</v>
      </c>
      <c r="C30" s="764"/>
      <c r="D30" s="764"/>
      <c r="E30" s="764"/>
      <c r="F30" s="764"/>
      <c r="G30" s="764"/>
      <c r="H30" s="764"/>
      <c r="I30" s="764"/>
      <c r="J30" s="764"/>
      <c r="K30" s="436"/>
      <c r="L30" s="435">
        <f>K30*L$13</f>
        <v>0</v>
      </c>
      <c r="M30" s="435">
        <f>K30*M$13</f>
        <v>0</v>
      </c>
    </row>
    <row r="31" spans="1:13" x14ac:dyDescent="0.25">
      <c r="A31" s="42" t="s">
        <v>120</v>
      </c>
      <c r="B31" s="764" t="s">
        <v>56</v>
      </c>
      <c r="C31" s="764"/>
      <c r="D31" s="764"/>
      <c r="E31" s="764"/>
      <c r="F31" s="764"/>
      <c r="G31" s="764"/>
      <c r="H31" s="764"/>
      <c r="I31" s="764"/>
      <c r="J31" s="764"/>
      <c r="K31" s="436"/>
      <c r="L31" s="435">
        <f>K31*L$13</f>
        <v>0</v>
      </c>
      <c r="M31" s="435">
        <f>K31*M$13</f>
        <v>0</v>
      </c>
    </row>
    <row r="32" spans="1:13" x14ac:dyDescent="0.25">
      <c r="A32" s="42" t="s">
        <v>121</v>
      </c>
      <c r="B32" s="764" t="s">
        <v>57</v>
      </c>
      <c r="C32" s="764"/>
      <c r="D32" s="764"/>
      <c r="E32" s="764"/>
      <c r="F32" s="764"/>
      <c r="G32" s="764"/>
      <c r="H32" s="764"/>
      <c r="I32" s="764"/>
      <c r="J32" s="764"/>
      <c r="K32" s="436"/>
      <c r="L32" s="435">
        <f>K32*L$13</f>
        <v>0</v>
      </c>
      <c r="M32" s="435">
        <f>K32*M$13</f>
        <v>0</v>
      </c>
    </row>
    <row r="33" spans="1:13" x14ac:dyDescent="0.25">
      <c r="A33" s="42" t="s">
        <v>122</v>
      </c>
      <c r="B33" s="764" t="s">
        <v>58</v>
      </c>
      <c r="C33" s="764"/>
      <c r="D33" s="764"/>
      <c r="E33" s="764"/>
      <c r="F33" s="764"/>
      <c r="G33" s="764"/>
      <c r="H33" s="764"/>
      <c r="I33" s="764"/>
      <c r="J33" s="764"/>
      <c r="K33" s="436"/>
      <c r="L33" s="435">
        <f>K33*L$13</f>
        <v>0</v>
      </c>
      <c r="M33" s="435">
        <f>K33*M$13</f>
        <v>0</v>
      </c>
    </row>
    <row r="34" spans="1:13" ht="24.75" customHeight="1" x14ac:dyDescent="0.25">
      <c r="A34" s="41" t="s">
        <v>626</v>
      </c>
      <c r="B34" s="766" t="s">
        <v>93</v>
      </c>
      <c r="C34" s="766"/>
      <c r="D34" s="766"/>
      <c r="E34" s="766"/>
      <c r="F34" s="766"/>
      <c r="G34" s="766"/>
      <c r="H34" s="766"/>
      <c r="I34" s="766"/>
      <c r="J34" s="766"/>
      <c r="K34" s="499">
        <f>SUM(K35:K38)</f>
        <v>0</v>
      </c>
      <c r="L34" s="499">
        <f>SUM(L35:L38)</f>
        <v>0</v>
      </c>
      <c r="M34" s="499">
        <f>SUM(M35:M38)</f>
        <v>0</v>
      </c>
    </row>
    <row r="35" spans="1:13" x14ac:dyDescent="0.25">
      <c r="A35" s="42" t="s">
        <v>119</v>
      </c>
      <c r="B35" s="764" t="s">
        <v>97</v>
      </c>
      <c r="C35" s="764"/>
      <c r="D35" s="764"/>
      <c r="E35" s="764"/>
      <c r="F35" s="764"/>
      <c r="G35" s="764"/>
      <c r="H35" s="764"/>
      <c r="I35" s="764"/>
      <c r="J35" s="764"/>
      <c r="K35" s="435">
        <f t="shared" ref="K35:M38" si="0">K15+K20-K25+K30</f>
        <v>0</v>
      </c>
      <c r="L35" s="435">
        <f t="shared" si="0"/>
        <v>0</v>
      </c>
      <c r="M35" s="435">
        <f t="shared" si="0"/>
        <v>0</v>
      </c>
    </row>
    <row r="36" spans="1:13" x14ac:dyDescent="0.25">
      <c r="A36" s="42" t="s">
        <v>120</v>
      </c>
      <c r="B36" s="764" t="s">
        <v>56</v>
      </c>
      <c r="C36" s="764"/>
      <c r="D36" s="764"/>
      <c r="E36" s="764"/>
      <c r="F36" s="764"/>
      <c r="G36" s="764"/>
      <c r="H36" s="764"/>
      <c r="I36" s="764"/>
      <c r="J36" s="764"/>
      <c r="K36" s="435">
        <f t="shared" si="0"/>
        <v>0</v>
      </c>
      <c r="L36" s="435">
        <f t="shared" si="0"/>
        <v>0</v>
      </c>
      <c r="M36" s="435">
        <f t="shared" si="0"/>
        <v>0</v>
      </c>
    </row>
    <row r="37" spans="1:13" x14ac:dyDescent="0.25">
      <c r="A37" s="42" t="s">
        <v>121</v>
      </c>
      <c r="B37" s="764" t="s">
        <v>57</v>
      </c>
      <c r="C37" s="764"/>
      <c r="D37" s="764"/>
      <c r="E37" s="764"/>
      <c r="F37" s="764"/>
      <c r="G37" s="764"/>
      <c r="H37" s="764"/>
      <c r="I37" s="764"/>
      <c r="J37" s="764"/>
      <c r="K37" s="435">
        <f t="shared" si="0"/>
        <v>0</v>
      </c>
      <c r="L37" s="435">
        <f t="shared" si="0"/>
        <v>0</v>
      </c>
      <c r="M37" s="435">
        <f t="shared" si="0"/>
        <v>0</v>
      </c>
    </row>
    <row r="38" spans="1:13" x14ac:dyDescent="0.25">
      <c r="A38" s="42" t="s">
        <v>122</v>
      </c>
      <c r="B38" s="764" t="s">
        <v>58</v>
      </c>
      <c r="C38" s="764"/>
      <c r="D38" s="764"/>
      <c r="E38" s="764"/>
      <c r="F38" s="764"/>
      <c r="G38" s="764"/>
      <c r="H38" s="764"/>
      <c r="I38" s="764"/>
      <c r="J38" s="764"/>
      <c r="K38" s="435">
        <f t="shared" si="0"/>
        <v>0</v>
      </c>
      <c r="L38" s="435">
        <f t="shared" si="0"/>
        <v>0</v>
      </c>
      <c r="M38" s="435">
        <f t="shared" si="0"/>
        <v>0</v>
      </c>
    </row>
    <row r="39" spans="1:13" ht="25.5" customHeight="1" x14ac:dyDescent="0.25">
      <c r="A39" s="41" t="s">
        <v>614</v>
      </c>
      <c r="B39" s="766" t="s">
        <v>94</v>
      </c>
      <c r="C39" s="766"/>
      <c r="D39" s="766"/>
      <c r="E39" s="766"/>
      <c r="F39" s="766"/>
      <c r="G39" s="766"/>
      <c r="H39" s="766"/>
      <c r="I39" s="77" t="s">
        <v>35</v>
      </c>
      <c r="J39" s="77" t="s">
        <v>36</v>
      </c>
      <c r="K39" s="499">
        <f>SUM(K40:K43)</f>
        <v>0</v>
      </c>
      <c r="L39" s="499">
        <f>SUM(L40:L43)</f>
        <v>0</v>
      </c>
      <c r="M39" s="499">
        <f>SUM(M40:M43)</f>
        <v>0</v>
      </c>
    </row>
    <row r="40" spans="1:13" x14ac:dyDescent="0.25">
      <c r="A40" s="42" t="s">
        <v>119</v>
      </c>
      <c r="B40" s="764" t="s">
        <v>55</v>
      </c>
      <c r="C40" s="764"/>
      <c r="D40" s="764"/>
      <c r="E40" s="764"/>
      <c r="F40" s="764"/>
      <c r="G40" s="764"/>
      <c r="H40" s="764"/>
      <c r="I40" s="78">
        <v>0.1</v>
      </c>
      <c r="J40" s="78">
        <v>0.1</v>
      </c>
      <c r="K40" s="435">
        <f>ROUND(K35*J40,0)</f>
        <v>0</v>
      </c>
      <c r="L40" s="435">
        <f>K40*L$13</f>
        <v>0</v>
      </c>
      <c r="M40" s="435">
        <f>K40*M$13</f>
        <v>0</v>
      </c>
    </row>
    <row r="41" spans="1:13" x14ac:dyDescent="0.25">
      <c r="A41" s="42" t="s">
        <v>120</v>
      </c>
      <c r="B41" s="764" t="s">
        <v>56</v>
      </c>
      <c r="C41" s="764"/>
      <c r="D41" s="764"/>
      <c r="E41" s="764"/>
      <c r="F41" s="764"/>
      <c r="G41" s="764"/>
      <c r="H41" s="764"/>
      <c r="I41" s="78">
        <v>0.25</v>
      </c>
      <c r="J41" s="78">
        <v>0.25</v>
      </c>
      <c r="K41" s="435">
        <f>ROUND(K36*J41,0)</f>
        <v>0</v>
      </c>
      <c r="L41" s="435">
        <f>K41*L$13</f>
        <v>0</v>
      </c>
      <c r="M41" s="435">
        <f>K41*M$13</f>
        <v>0</v>
      </c>
    </row>
    <row r="42" spans="1:13" x14ac:dyDescent="0.25">
      <c r="A42" s="42" t="s">
        <v>121</v>
      </c>
      <c r="B42" s="764" t="s">
        <v>57</v>
      </c>
      <c r="C42" s="764"/>
      <c r="D42" s="764"/>
      <c r="E42" s="764"/>
      <c r="F42" s="764"/>
      <c r="G42" s="764"/>
      <c r="H42" s="764"/>
      <c r="I42" s="78">
        <v>0.4</v>
      </c>
      <c r="J42" s="78">
        <v>0.4</v>
      </c>
      <c r="K42" s="435">
        <f>ROUND(K37*J42,0)</f>
        <v>0</v>
      </c>
      <c r="L42" s="435">
        <f>K42*L$13</f>
        <v>0</v>
      </c>
      <c r="M42" s="435">
        <f>K42*M$13</f>
        <v>0</v>
      </c>
    </row>
    <row r="43" spans="1:13" x14ac:dyDescent="0.25">
      <c r="A43" s="42" t="s">
        <v>122</v>
      </c>
      <c r="B43" s="764" t="s">
        <v>58</v>
      </c>
      <c r="C43" s="764"/>
      <c r="D43" s="764"/>
      <c r="E43" s="764"/>
      <c r="F43" s="764"/>
      <c r="G43" s="764"/>
      <c r="H43" s="764"/>
      <c r="I43" s="78">
        <v>0.15</v>
      </c>
      <c r="J43" s="78">
        <v>0.15</v>
      </c>
      <c r="K43" s="435">
        <f>ROUND(K38*J43,0)</f>
        <v>0</v>
      </c>
      <c r="L43" s="435">
        <f>K43*L$13</f>
        <v>0</v>
      </c>
      <c r="M43" s="435">
        <f>K43*M$13</f>
        <v>0</v>
      </c>
    </row>
    <row r="44" spans="1:13" ht="32.450000000000003" customHeight="1" x14ac:dyDescent="0.25">
      <c r="A44" s="79" t="s">
        <v>615</v>
      </c>
      <c r="B44" s="982" t="s">
        <v>1042</v>
      </c>
      <c r="C44" s="983"/>
      <c r="D44" s="983"/>
      <c r="E44" s="983"/>
      <c r="F44" s="983"/>
      <c r="G44" s="983"/>
      <c r="H44" s="983"/>
      <c r="I44" s="82"/>
      <c r="J44" s="76"/>
      <c r="K44" s="500">
        <f>SUM(K45:K48)</f>
        <v>0</v>
      </c>
      <c r="L44" s="500">
        <f>SUM(L45:L48)</f>
        <v>0</v>
      </c>
      <c r="M44" s="500">
        <f>SUM(M45:M48)</f>
        <v>0</v>
      </c>
    </row>
    <row r="45" spans="1:13" x14ac:dyDescent="0.25">
      <c r="A45" s="83" t="s">
        <v>119</v>
      </c>
      <c r="B45" s="764" t="s">
        <v>55</v>
      </c>
      <c r="C45" s="764"/>
      <c r="D45" s="764"/>
      <c r="E45" s="764"/>
      <c r="F45" s="764"/>
      <c r="G45" s="764"/>
      <c r="H45" s="764"/>
      <c r="I45" s="764"/>
      <c r="J45" s="84">
        <v>0.2</v>
      </c>
      <c r="K45" s="464"/>
      <c r="L45" s="464"/>
      <c r="M45" s="464"/>
    </row>
    <row r="46" spans="1:13" x14ac:dyDescent="0.25">
      <c r="A46" s="83" t="s">
        <v>120</v>
      </c>
      <c r="B46" s="764" t="s">
        <v>56</v>
      </c>
      <c r="C46" s="764"/>
      <c r="D46" s="764"/>
      <c r="E46" s="764"/>
      <c r="F46" s="764"/>
      <c r="G46" s="764"/>
      <c r="H46" s="764"/>
      <c r="I46" s="764"/>
      <c r="J46" s="84">
        <v>0.5</v>
      </c>
      <c r="K46" s="464"/>
      <c r="L46" s="464"/>
      <c r="M46" s="464"/>
    </row>
    <row r="47" spans="1:13" x14ac:dyDescent="0.25">
      <c r="A47" s="83" t="s">
        <v>121</v>
      </c>
      <c r="B47" s="764" t="s">
        <v>57</v>
      </c>
      <c r="C47" s="764"/>
      <c r="D47" s="764"/>
      <c r="E47" s="764"/>
      <c r="F47" s="764"/>
      <c r="G47" s="764"/>
      <c r="H47" s="764"/>
      <c r="I47" s="764"/>
      <c r="J47" s="84">
        <v>0.8</v>
      </c>
      <c r="K47" s="464"/>
      <c r="L47" s="464"/>
      <c r="M47" s="464"/>
    </row>
    <row r="48" spans="1:13" x14ac:dyDescent="0.25">
      <c r="A48" s="83" t="s">
        <v>122</v>
      </c>
      <c r="B48" s="764" t="s">
        <v>58</v>
      </c>
      <c r="C48" s="764"/>
      <c r="D48" s="764"/>
      <c r="E48" s="764"/>
      <c r="F48" s="764"/>
      <c r="G48" s="764"/>
      <c r="H48" s="764"/>
      <c r="I48" s="764"/>
      <c r="J48" s="84">
        <v>0.3</v>
      </c>
      <c r="K48" s="464"/>
      <c r="L48" s="464"/>
      <c r="M48" s="464"/>
    </row>
    <row r="49" spans="1:13" ht="24.75" customHeight="1" x14ac:dyDescent="0.25">
      <c r="A49" s="41" t="s">
        <v>616</v>
      </c>
      <c r="B49" s="773" t="s">
        <v>61</v>
      </c>
      <c r="C49" s="773"/>
      <c r="D49" s="773"/>
      <c r="E49" s="773"/>
      <c r="F49" s="773"/>
      <c r="G49" s="773"/>
      <c r="H49" s="773"/>
      <c r="I49" s="773"/>
      <c r="J49" s="773"/>
      <c r="K49" s="499">
        <f>SUM(K50:K53)</f>
        <v>0</v>
      </c>
      <c r="L49" s="499">
        <f>SUM(L50:L53)</f>
        <v>0</v>
      </c>
      <c r="M49" s="499">
        <f>SUM(M50:M53)</f>
        <v>0</v>
      </c>
    </row>
    <row r="50" spans="1:13" x14ac:dyDescent="0.25">
      <c r="A50" s="42" t="s">
        <v>119</v>
      </c>
      <c r="B50" s="764" t="s">
        <v>97</v>
      </c>
      <c r="C50" s="764"/>
      <c r="D50" s="764"/>
      <c r="E50" s="764"/>
      <c r="F50" s="764"/>
      <c r="G50" s="764"/>
      <c r="H50" s="764"/>
      <c r="I50" s="764"/>
      <c r="J50" s="764"/>
      <c r="K50" s="436"/>
      <c r="L50" s="435">
        <f>K50*L$13</f>
        <v>0</v>
      </c>
      <c r="M50" s="435">
        <f>K50*M$13</f>
        <v>0</v>
      </c>
    </row>
    <row r="51" spans="1:13" x14ac:dyDescent="0.25">
      <c r="A51" s="42" t="s">
        <v>120</v>
      </c>
      <c r="B51" s="764" t="s">
        <v>56</v>
      </c>
      <c r="C51" s="764"/>
      <c r="D51" s="764"/>
      <c r="E51" s="764"/>
      <c r="F51" s="764"/>
      <c r="G51" s="764"/>
      <c r="H51" s="764"/>
      <c r="I51" s="764"/>
      <c r="J51" s="764"/>
      <c r="K51" s="436"/>
      <c r="L51" s="435">
        <f>K51*L$13</f>
        <v>0</v>
      </c>
      <c r="M51" s="435">
        <f>K51*M$13</f>
        <v>0</v>
      </c>
    </row>
    <row r="52" spans="1:13" x14ac:dyDescent="0.25">
      <c r="A52" s="42" t="s">
        <v>121</v>
      </c>
      <c r="B52" s="764" t="s">
        <v>57</v>
      </c>
      <c r="C52" s="764"/>
      <c r="D52" s="764"/>
      <c r="E52" s="764"/>
      <c r="F52" s="764"/>
      <c r="G52" s="764"/>
      <c r="H52" s="764"/>
      <c r="I52" s="764"/>
      <c r="J52" s="764"/>
      <c r="K52" s="436"/>
      <c r="L52" s="435">
        <f>K52*L$13</f>
        <v>0</v>
      </c>
      <c r="M52" s="435">
        <f>K52*M$13</f>
        <v>0</v>
      </c>
    </row>
    <row r="53" spans="1:13" x14ac:dyDescent="0.25">
      <c r="A53" s="42" t="s">
        <v>122</v>
      </c>
      <c r="B53" s="764" t="s">
        <v>58</v>
      </c>
      <c r="C53" s="764"/>
      <c r="D53" s="764"/>
      <c r="E53" s="764"/>
      <c r="F53" s="764"/>
      <c r="G53" s="764"/>
      <c r="H53" s="764"/>
      <c r="I53" s="764"/>
      <c r="J53" s="764"/>
      <c r="K53" s="436"/>
      <c r="L53" s="435">
        <f>K53*L$13</f>
        <v>0</v>
      </c>
      <c r="M53" s="435">
        <f>K53*M$13</f>
        <v>0</v>
      </c>
    </row>
    <row r="54" spans="1:13" ht="27" customHeight="1" x14ac:dyDescent="0.25">
      <c r="A54" s="41" t="s">
        <v>617</v>
      </c>
      <c r="B54" s="772" t="s">
        <v>95</v>
      </c>
      <c r="C54" s="772"/>
      <c r="D54" s="772"/>
      <c r="E54" s="772"/>
      <c r="F54" s="772"/>
      <c r="G54" s="772"/>
      <c r="H54" s="772"/>
      <c r="I54" s="772"/>
      <c r="J54" s="772"/>
      <c r="K54" s="499">
        <f>SUM(K55:K58)</f>
        <v>0</v>
      </c>
      <c r="L54" s="499">
        <f>SUM(L55:L58)</f>
        <v>0</v>
      </c>
      <c r="M54" s="499">
        <f>SUM(M55:M58)</f>
        <v>0</v>
      </c>
    </row>
    <row r="55" spans="1:13" x14ac:dyDescent="0.25">
      <c r="A55" s="42" t="s">
        <v>119</v>
      </c>
      <c r="B55" s="764" t="s">
        <v>55</v>
      </c>
      <c r="C55" s="764"/>
      <c r="D55" s="764"/>
      <c r="E55" s="764"/>
      <c r="F55" s="764"/>
      <c r="G55" s="764"/>
      <c r="H55" s="764"/>
      <c r="I55" s="764"/>
      <c r="J55" s="764"/>
      <c r="K55" s="436"/>
      <c r="L55" s="435">
        <f>K55*L$13</f>
        <v>0</v>
      </c>
      <c r="M55" s="435">
        <f>K55*M$13</f>
        <v>0</v>
      </c>
    </row>
    <row r="56" spans="1:13" x14ac:dyDescent="0.25">
      <c r="A56" s="42" t="s">
        <v>120</v>
      </c>
      <c r="B56" s="764" t="s">
        <v>56</v>
      </c>
      <c r="C56" s="764"/>
      <c r="D56" s="764"/>
      <c r="E56" s="764"/>
      <c r="F56" s="764"/>
      <c r="G56" s="764"/>
      <c r="H56" s="764"/>
      <c r="I56" s="764"/>
      <c r="J56" s="764"/>
      <c r="K56" s="436"/>
      <c r="L56" s="435">
        <f>K56*L$13</f>
        <v>0</v>
      </c>
      <c r="M56" s="435">
        <f>K56*M$13</f>
        <v>0</v>
      </c>
    </row>
    <row r="57" spans="1:13" x14ac:dyDescent="0.25">
      <c r="A57" s="42" t="s">
        <v>121</v>
      </c>
      <c r="B57" s="764" t="s">
        <v>57</v>
      </c>
      <c r="C57" s="764"/>
      <c r="D57" s="764"/>
      <c r="E57" s="764"/>
      <c r="F57" s="764"/>
      <c r="G57" s="764"/>
      <c r="H57" s="764"/>
      <c r="I57" s="764"/>
      <c r="J57" s="764"/>
      <c r="K57" s="436"/>
      <c r="L57" s="435">
        <f>K57*L$13</f>
        <v>0</v>
      </c>
      <c r="M57" s="435">
        <f>K57*M$13</f>
        <v>0</v>
      </c>
    </row>
    <row r="58" spans="1:13" x14ac:dyDescent="0.25">
      <c r="A58" s="42" t="s">
        <v>122</v>
      </c>
      <c r="B58" s="764" t="s">
        <v>58</v>
      </c>
      <c r="C58" s="764"/>
      <c r="D58" s="764"/>
      <c r="E58" s="764"/>
      <c r="F58" s="764"/>
      <c r="G58" s="764"/>
      <c r="H58" s="764"/>
      <c r="I58" s="764"/>
      <c r="J58" s="764"/>
      <c r="K58" s="436"/>
      <c r="L58" s="435">
        <f>K58*L$13</f>
        <v>0</v>
      </c>
      <c r="M58" s="435">
        <f>K58*M$13</f>
        <v>0</v>
      </c>
    </row>
    <row r="59" spans="1:13" ht="24.75" customHeight="1" x14ac:dyDescent="0.25">
      <c r="A59" s="41" t="s">
        <v>618</v>
      </c>
      <c r="B59" s="772" t="s">
        <v>1043</v>
      </c>
      <c r="C59" s="772"/>
      <c r="D59" s="772"/>
      <c r="E59" s="772"/>
      <c r="F59" s="772"/>
      <c r="G59" s="772"/>
      <c r="H59" s="772"/>
      <c r="I59" s="772"/>
      <c r="J59" s="772"/>
      <c r="K59" s="499">
        <f>SUM(K60:K63)</f>
        <v>0</v>
      </c>
      <c r="L59" s="499">
        <f>SUM(L60:L63)</f>
        <v>0</v>
      </c>
      <c r="M59" s="499">
        <f>SUM(M60:M63)</f>
        <v>0</v>
      </c>
    </row>
    <row r="60" spans="1:13" x14ac:dyDescent="0.25">
      <c r="A60" s="42" t="s">
        <v>119</v>
      </c>
      <c r="B60" s="764" t="s">
        <v>55</v>
      </c>
      <c r="C60" s="764"/>
      <c r="D60" s="764"/>
      <c r="E60" s="764"/>
      <c r="F60" s="764"/>
      <c r="G60" s="764"/>
      <c r="H60" s="764"/>
      <c r="I60" s="764"/>
      <c r="J60" s="764"/>
      <c r="K60" s="435">
        <f>'№20.6 текущий ремонт'!I35</f>
        <v>0</v>
      </c>
      <c r="L60" s="435">
        <f>K60*L$13</f>
        <v>0</v>
      </c>
      <c r="M60" s="435">
        <f>K60*M$13</f>
        <v>0</v>
      </c>
    </row>
    <row r="61" spans="1:13" x14ac:dyDescent="0.25">
      <c r="A61" s="42" t="s">
        <v>120</v>
      </c>
      <c r="B61" s="764" t="s">
        <v>56</v>
      </c>
      <c r="C61" s="764"/>
      <c r="D61" s="764"/>
      <c r="E61" s="764"/>
      <c r="F61" s="764"/>
      <c r="G61" s="764"/>
      <c r="H61" s="764"/>
      <c r="I61" s="764"/>
      <c r="J61" s="764"/>
      <c r="K61" s="435">
        <f>'№20.6 текущий ремонт'!I36</f>
        <v>0</v>
      </c>
      <c r="L61" s="435">
        <f>K61*L$13</f>
        <v>0</v>
      </c>
      <c r="M61" s="435">
        <f>K61*M$13</f>
        <v>0</v>
      </c>
    </row>
    <row r="62" spans="1:13" x14ac:dyDescent="0.25">
      <c r="A62" s="42" t="s">
        <v>121</v>
      </c>
      <c r="B62" s="764" t="s">
        <v>57</v>
      </c>
      <c r="C62" s="764"/>
      <c r="D62" s="764"/>
      <c r="E62" s="764"/>
      <c r="F62" s="764"/>
      <c r="G62" s="764"/>
      <c r="H62" s="764"/>
      <c r="I62" s="764"/>
      <c r="J62" s="764"/>
      <c r="K62" s="435">
        <f>'№20.6 текущий ремонт'!I37</f>
        <v>0</v>
      </c>
      <c r="L62" s="435">
        <f>K62*L$13</f>
        <v>0</v>
      </c>
      <c r="M62" s="435">
        <f>K62*M$13</f>
        <v>0</v>
      </c>
    </row>
    <row r="63" spans="1:13" x14ac:dyDescent="0.25">
      <c r="A63" s="42" t="s">
        <v>122</v>
      </c>
      <c r="B63" s="764" t="s">
        <v>58</v>
      </c>
      <c r="C63" s="764"/>
      <c r="D63" s="764"/>
      <c r="E63" s="764"/>
      <c r="F63" s="764"/>
      <c r="G63" s="764"/>
      <c r="H63" s="764"/>
      <c r="I63" s="764"/>
      <c r="J63" s="764"/>
      <c r="K63" s="435">
        <f>'№20.6 текущий ремонт'!I38</f>
        <v>0</v>
      </c>
      <c r="L63" s="435">
        <f>K63*L$13</f>
        <v>0</v>
      </c>
      <c r="M63" s="435">
        <f>K63*M$13</f>
        <v>0</v>
      </c>
    </row>
    <row r="64" spans="1:13" ht="24.75" customHeight="1" x14ac:dyDescent="0.25">
      <c r="A64" s="41" t="s">
        <v>619</v>
      </c>
      <c r="B64" s="766" t="s">
        <v>627</v>
      </c>
      <c r="C64" s="766"/>
      <c r="D64" s="766"/>
      <c r="E64" s="766"/>
      <c r="F64" s="766"/>
      <c r="G64" s="766"/>
      <c r="H64" s="766"/>
      <c r="I64" s="766"/>
      <c r="J64" s="766"/>
      <c r="K64" s="501">
        <f>SUM(K65:K68)</f>
        <v>0</v>
      </c>
      <c r="L64" s="501">
        <f>SUM(L65:L68)</f>
        <v>0</v>
      </c>
      <c r="M64" s="501">
        <f>SUM(M65:M68)</f>
        <v>0</v>
      </c>
    </row>
    <row r="65" spans="1:13" x14ac:dyDescent="0.25">
      <c r="A65" s="42" t="s">
        <v>119</v>
      </c>
      <c r="B65" s="777" t="s">
        <v>38</v>
      </c>
      <c r="C65" s="777"/>
      <c r="D65" s="777"/>
      <c r="E65" s="777"/>
      <c r="F65" s="777"/>
      <c r="G65" s="777"/>
      <c r="H65" s="777"/>
      <c r="I65" s="777"/>
      <c r="J65" s="777"/>
      <c r="K65" s="502">
        <f>K40+K45+K55+K60</f>
        <v>0</v>
      </c>
      <c r="L65" s="502">
        <f>L40+L45+L55+L60</f>
        <v>0</v>
      </c>
      <c r="M65" s="502">
        <f>M40+M45+M55+M60</f>
        <v>0</v>
      </c>
    </row>
    <row r="66" spans="1:13" x14ac:dyDescent="0.25">
      <c r="A66" s="42" t="s">
        <v>120</v>
      </c>
      <c r="B66" s="764" t="s">
        <v>39</v>
      </c>
      <c r="C66" s="764"/>
      <c r="D66" s="764"/>
      <c r="E66" s="764"/>
      <c r="F66" s="764"/>
      <c r="G66" s="764"/>
      <c r="H66" s="764"/>
      <c r="I66" s="764"/>
      <c r="J66" s="764"/>
      <c r="K66" s="502">
        <f t="shared" ref="K66:M68" si="1">K41+K46+K51+K56+K61</f>
        <v>0</v>
      </c>
      <c r="L66" s="502">
        <f t="shared" si="1"/>
        <v>0</v>
      </c>
      <c r="M66" s="502">
        <f t="shared" si="1"/>
        <v>0</v>
      </c>
    </row>
    <row r="67" spans="1:13" x14ac:dyDescent="0.25">
      <c r="A67" s="42" t="s">
        <v>121</v>
      </c>
      <c r="B67" s="764" t="s">
        <v>40</v>
      </c>
      <c r="C67" s="764"/>
      <c r="D67" s="764"/>
      <c r="E67" s="764"/>
      <c r="F67" s="764"/>
      <c r="G67" s="764"/>
      <c r="H67" s="764"/>
      <c r="I67" s="764"/>
      <c r="J67" s="764"/>
      <c r="K67" s="502">
        <f t="shared" si="1"/>
        <v>0</v>
      </c>
      <c r="L67" s="502">
        <f t="shared" si="1"/>
        <v>0</v>
      </c>
      <c r="M67" s="502">
        <f t="shared" si="1"/>
        <v>0</v>
      </c>
    </row>
    <row r="68" spans="1:13" x14ac:dyDescent="0.25">
      <c r="A68" s="42" t="s">
        <v>122</v>
      </c>
      <c r="B68" s="764" t="s">
        <v>41</v>
      </c>
      <c r="C68" s="764"/>
      <c r="D68" s="764"/>
      <c r="E68" s="764"/>
      <c r="F68" s="764"/>
      <c r="G68" s="764"/>
      <c r="H68" s="764"/>
      <c r="I68" s="764"/>
      <c r="J68" s="764"/>
      <c r="K68" s="502">
        <f t="shared" si="1"/>
        <v>0</v>
      </c>
      <c r="L68" s="502">
        <f t="shared" si="1"/>
        <v>0</v>
      </c>
      <c r="M68" s="502">
        <f t="shared" si="1"/>
        <v>0</v>
      </c>
    </row>
    <row r="69" spans="1:13" ht="26.25" customHeight="1" x14ac:dyDescent="0.25">
      <c r="A69" s="41" t="s">
        <v>620</v>
      </c>
      <c r="B69" s="772" t="s">
        <v>1044</v>
      </c>
      <c r="C69" s="772"/>
      <c r="D69" s="772"/>
      <c r="E69" s="772"/>
      <c r="F69" s="772"/>
      <c r="G69" s="772"/>
      <c r="H69" s="772"/>
      <c r="I69" s="772"/>
      <c r="J69" s="772"/>
      <c r="K69" s="501"/>
      <c r="L69" s="501"/>
      <c r="M69" s="501"/>
    </row>
    <row r="70" spans="1:13" ht="26.25" customHeight="1" thickBot="1" x14ac:dyDescent="0.3">
      <c r="A70" s="52" t="s">
        <v>621</v>
      </c>
      <c r="B70" s="774" t="s">
        <v>288</v>
      </c>
      <c r="C70" s="774"/>
      <c r="D70" s="774"/>
      <c r="E70" s="774"/>
      <c r="F70" s="774"/>
      <c r="G70" s="774"/>
      <c r="H70" s="774"/>
      <c r="I70" s="774"/>
      <c r="J70" s="774"/>
      <c r="K70" s="506">
        <f>K64+K69</f>
        <v>0</v>
      </c>
      <c r="L70" s="506">
        <f>L64+L69</f>
        <v>0</v>
      </c>
      <c r="M70" s="506">
        <f>M64+M69</f>
        <v>0</v>
      </c>
    </row>
    <row r="71" spans="1:13" x14ac:dyDescent="0.25">
      <c r="A71" s="27"/>
      <c r="B71" s="879"/>
      <c r="C71" s="879"/>
      <c r="D71" s="879"/>
      <c r="E71" s="879"/>
      <c r="F71" s="879"/>
      <c r="G71" s="879"/>
      <c r="H71" s="879"/>
      <c r="I71" s="879"/>
      <c r="J71" s="879"/>
      <c r="K71" s="48"/>
    </row>
    <row r="72" spans="1:13" x14ac:dyDescent="0.25">
      <c r="A72" s="48"/>
      <c r="B72" s="38"/>
      <c r="C72" s="38"/>
      <c r="D72" s="38"/>
      <c r="E72" s="38"/>
      <c r="F72" s="38"/>
      <c r="G72" s="38"/>
      <c r="H72" s="38"/>
      <c r="I72" s="38"/>
      <c r="J72" s="38"/>
      <c r="K72" s="48"/>
    </row>
    <row r="73" spans="1:13" ht="18.600000000000001" customHeight="1" x14ac:dyDescent="0.25">
      <c r="A73" s="775" t="s">
        <v>206</v>
      </c>
      <c r="B73" s="775"/>
      <c r="C73" s="776"/>
      <c r="D73" s="776"/>
      <c r="E73" s="776"/>
      <c r="F73" s="776"/>
      <c r="G73" s="776"/>
      <c r="H73" s="776"/>
      <c r="I73" s="776"/>
      <c r="J73" s="38"/>
      <c r="K73" s="38"/>
    </row>
    <row r="74" spans="1:13" x14ac:dyDescent="0.25">
      <c r="C74" s="86"/>
      <c r="D74" s="86"/>
      <c r="E74" s="86"/>
      <c r="F74" s="86"/>
      <c r="G74" s="86"/>
      <c r="H74" s="6"/>
      <c r="I74" s="6"/>
      <c r="K74" s="38"/>
    </row>
  </sheetData>
  <mergeCells count="68">
    <mergeCell ref="B66:J66"/>
    <mergeCell ref="B62:J62"/>
    <mergeCell ref="B69:J69"/>
    <mergeCell ref="B70:J70"/>
    <mergeCell ref="A73:B73"/>
    <mergeCell ref="C73:I73"/>
    <mergeCell ref="B67:J67"/>
    <mergeCell ref="B68:J68"/>
    <mergeCell ref="B71:J71"/>
    <mergeCell ref="B63:J63"/>
    <mergeCell ref="B64:J64"/>
    <mergeCell ref="B65:J65"/>
    <mergeCell ref="B59:J59"/>
    <mergeCell ref="B60:J60"/>
    <mergeCell ref="B61:J61"/>
    <mergeCell ref="B52:J52"/>
    <mergeCell ref="B53:J53"/>
    <mergeCell ref="B54:J54"/>
    <mergeCell ref="B55:J55"/>
    <mergeCell ref="B56:J56"/>
    <mergeCell ref="B57:J57"/>
    <mergeCell ref="B58:J58"/>
    <mergeCell ref="B49:J49"/>
    <mergeCell ref="B50:J50"/>
    <mergeCell ref="B41:H41"/>
    <mergeCell ref="B42:H42"/>
    <mergeCell ref="B43:H43"/>
    <mergeCell ref="B45:I45"/>
    <mergeCell ref="B46:I46"/>
    <mergeCell ref="B51:J51"/>
    <mergeCell ref="B40:H40"/>
    <mergeCell ref="B29:J29"/>
    <mergeCell ref="B30:J30"/>
    <mergeCell ref="B31:J31"/>
    <mergeCell ref="B32:J32"/>
    <mergeCell ref="B33:J33"/>
    <mergeCell ref="B34:J34"/>
    <mergeCell ref="B35:J35"/>
    <mergeCell ref="B36:J36"/>
    <mergeCell ref="B37:J37"/>
    <mergeCell ref="B38:J38"/>
    <mergeCell ref="B39:H39"/>
    <mergeCell ref="B47:I47"/>
    <mergeCell ref="B44:H44"/>
    <mergeCell ref="B48:I48"/>
    <mergeCell ref="B28:J28"/>
    <mergeCell ref="B17:J17"/>
    <mergeCell ref="B18:J18"/>
    <mergeCell ref="B19:J19"/>
    <mergeCell ref="B20:J20"/>
    <mergeCell ref="B21:J21"/>
    <mergeCell ref="B22:J22"/>
    <mergeCell ref="B23:J23"/>
    <mergeCell ref="B24:J24"/>
    <mergeCell ref="B25:J25"/>
    <mergeCell ref="B26:J26"/>
    <mergeCell ref="B27:J27"/>
    <mergeCell ref="B14:J14"/>
    <mergeCell ref="B15:J15"/>
    <mergeCell ref="B16:J16"/>
    <mergeCell ref="B13:J13"/>
    <mergeCell ref="B3:H3"/>
    <mergeCell ref="B4:H4"/>
    <mergeCell ref="B5:H5"/>
    <mergeCell ref="C7:E7"/>
    <mergeCell ref="B12:J12"/>
    <mergeCell ref="B8:H8"/>
    <mergeCell ref="A10:J10"/>
  </mergeCells>
  <pageMargins left="0.7" right="0.7" top="0.75" bottom="0.75" header="0.3" footer="0.3"/>
  <pageSetup paperSize="9" orientation="portrait" horizontalDpi="0" verticalDpi="0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D14"/>
  <sheetViews>
    <sheetView workbookViewId="0">
      <selection activeCell="B14" sqref="B14"/>
    </sheetView>
  </sheetViews>
  <sheetFormatPr defaultRowHeight="12.75" x14ac:dyDescent="0.2"/>
  <cols>
    <col min="1" max="1" width="51.7109375" customWidth="1"/>
    <col min="2" max="2" width="19.42578125" customWidth="1"/>
    <col min="3" max="3" width="18.28515625" customWidth="1"/>
    <col min="4" max="4" width="24.5703125" customWidth="1"/>
  </cols>
  <sheetData>
    <row r="4" spans="1:4" ht="36.75" customHeight="1" x14ac:dyDescent="0.3">
      <c r="A4" s="984" t="s">
        <v>885</v>
      </c>
      <c r="B4" s="984"/>
      <c r="C4" s="984"/>
      <c r="D4" s="984"/>
    </row>
    <row r="5" spans="1:4" x14ac:dyDescent="0.2">
      <c r="A5" s="188"/>
      <c r="B5" s="189"/>
    </row>
    <row r="6" spans="1:4" ht="31.5" x14ac:dyDescent="0.2">
      <c r="A6" s="190" t="s">
        <v>706</v>
      </c>
      <c r="B6" s="191" t="s">
        <v>115</v>
      </c>
      <c r="C6" s="192" t="s">
        <v>707</v>
      </c>
      <c r="D6" s="193" t="s">
        <v>708</v>
      </c>
    </row>
    <row r="7" spans="1:4" x14ac:dyDescent="0.2">
      <c r="A7" s="194" t="s">
        <v>709</v>
      </c>
      <c r="B7" s="491">
        <f>'150.05 ФА общие'!K70</f>
        <v>0</v>
      </c>
      <c r="C7" s="95"/>
      <c r="D7" s="985" t="s">
        <v>710</v>
      </c>
    </row>
    <row r="8" spans="1:4" x14ac:dyDescent="0.2">
      <c r="A8" s="194" t="s">
        <v>711</v>
      </c>
      <c r="B8" s="491">
        <f>'150.01'!O34</f>
        <v>0</v>
      </c>
      <c r="C8" s="95"/>
      <c r="D8" s="986"/>
    </row>
    <row r="9" spans="1:4" x14ac:dyDescent="0.2">
      <c r="A9" s="194" t="s">
        <v>712</v>
      </c>
      <c r="B9" s="491">
        <f>'150.02'!L31</f>
        <v>0</v>
      </c>
      <c r="C9" s="95"/>
      <c r="D9" s="986"/>
    </row>
    <row r="10" spans="1:4" x14ac:dyDescent="0.2">
      <c r="A10" s="194" t="s">
        <v>713</v>
      </c>
      <c r="B10" s="491">
        <f>B8+B9</f>
        <v>0</v>
      </c>
      <c r="C10" s="95"/>
      <c r="D10" s="986"/>
    </row>
    <row r="11" spans="1:4" ht="25.5" x14ac:dyDescent="0.2">
      <c r="A11" s="194" t="s">
        <v>714</v>
      </c>
      <c r="B11" s="195">
        <f>IF(B10=0,1,B8/B10*100%)</f>
        <v>1</v>
      </c>
      <c r="C11" s="95"/>
      <c r="D11" s="986"/>
    </row>
    <row r="12" spans="1:4" ht="25.5" x14ac:dyDescent="0.2">
      <c r="A12" s="194" t="s">
        <v>715</v>
      </c>
      <c r="B12" s="195">
        <f>1-B11</f>
        <v>0</v>
      </c>
      <c r="C12" s="95"/>
      <c r="D12" s="986"/>
    </row>
    <row r="13" spans="1:4" ht="38.25" x14ac:dyDescent="0.2">
      <c r="A13" s="196" t="s">
        <v>904</v>
      </c>
      <c r="B13" s="400">
        <f>B7*B11</f>
        <v>0</v>
      </c>
      <c r="C13" s="194" t="s">
        <v>1046</v>
      </c>
      <c r="D13" s="986"/>
    </row>
    <row r="14" spans="1:4" ht="38.25" x14ac:dyDescent="0.2">
      <c r="A14" s="196" t="s">
        <v>905</v>
      </c>
      <c r="B14" s="400">
        <f>B7*B12</f>
        <v>0</v>
      </c>
      <c r="C14" s="194" t="s">
        <v>716</v>
      </c>
      <c r="D14" s="987"/>
    </row>
  </sheetData>
  <mergeCells count="2">
    <mergeCell ref="A4:D4"/>
    <mergeCell ref="D7:D14"/>
  </mergeCells>
  <pageMargins left="0.7" right="0.7" top="0.75" bottom="0.75" header="0.3" footer="0.3"/>
  <pageSetup paperSize="9" orientation="portrait" horizontalDpi="0" verticalDpi="0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60"/>
  <sheetViews>
    <sheetView workbookViewId="0">
      <selection activeCell="H15" sqref="H15"/>
    </sheetView>
  </sheetViews>
  <sheetFormatPr defaultColWidth="8.7109375" defaultRowHeight="15" x14ac:dyDescent="0.25"/>
  <cols>
    <col min="1" max="2" width="8.7109375" style="24"/>
    <col min="3" max="3" width="29.85546875" style="24" customWidth="1"/>
    <col min="4" max="4" width="8.7109375" style="24"/>
    <col min="5" max="5" width="26" style="24" customWidth="1"/>
    <col min="6" max="6" width="19.5703125" style="24" customWidth="1"/>
    <col min="7" max="10" width="20.140625" style="24" customWidth="1"/>
    <col min="11" max="16384" width="8.7109375" style="24"/>
  </cols>
  <sheetData>
    <row r="2" spans="1:10" x14ac:dyDescent="0.25">
      <c r="H2" s="39"/>
      <c r="I2" s="39"/>
      <c r="J2" s="25" t="s">
        <v>315</v>
      </c>
    </row>
    <row r="3" spans="1:10" x14ac:dyDescent="0.25">
      <c r="B3" s="937" t="s">
        <v>138</v>
      </c>
      <c r="C3" s="937"/>
      <c r="D3" s="937"/>
      <c r="E3" s="937"/>
      <c r="F3" s="937"/>
      <c r="G3" s="937"/>
      <c r="H3" s="937"/>
      <c r="I3" s="937"/>
      <c r="J3" s="937"/>
    </row>
    <row r="4" spans="1:10" x14ac:dyDescent="0.25">
      <c r="A4" s="26"/>
      <c r="B4" s="26"/>
      <c r="C4" s="26"/>
      <c r="D4" s="26"/>
      <c r="E4" s="26"/>
      <c r="F4" s="26"/>
      <c r="G4" s="26"/>
      <c r="H4" s="26"/>
      <c r="I4" s="26"/>
      <c r="J4" s="26"/>
    </row>
    <row r="5" spans="1:10" x14ac:dyDescent="0.25">
      <c r="A5" s="26"/>
      <c r="B5" s="767" t="s">
        <v>98</v>
      </c>
      <c r="C5" s="767"/>
      <c r="D5" s="767"/>
      <c r="E5" s="767"/>
      <c r="F5" s="767"/>
      <c r="G5" s="40"/>
      <c r="H5" s="40"/>
      <c r="I5" s="40"/>
      <c r="J5" s="40"/>
    </row>
    <row r="6" spans="1:10" ht="15.75" thickBot="1" x14ac:dyDescent="0.3">
      <c r="A6" s="28"/>
      <c r="B6" s="26"/>
      <c r="C6" s="26"/>
      <c r="D6" s="26"/>
      <c r="E6" s="26"/>
      <c r="F6" s="26"/>
      <c r="G6" s="26"/>
      <c r="H6" s="26"/>
      <c r="I6" s="26"/>
      <c r="J6" s="26"/>
    </row>
    <row r="7" spans="1:10" ht="15.75" thickBot="1" x14ac:dyDescent="0.3">
      <c r="A7" s="28">
        <v>1</v>
      </c>
      <c r="B7" s="26" t="s">
        <v>99</v>
      </c>
      <c r="C7" s="768">
        <f>'150.00'!C8:F8</f>
        <v>222222222222</v>
      </c>
      <c r="D7" s="770"/>
      <c r="E7" s="26"/>
      <c r="F7" s="26"/>
      <c r="G7" s="53"/>
      <c r="H7" s="53"/>
      <c r="I7" s="53"/>
      <c r="J7" s="53"/>
    </row>
    <row r="8" spans="1:10" ht="15.75" thickBot="1" x14ac:dyDescent="0.3">
      <c r="A8" s="28">
        <v>2</v>
      </c>
      <c r="B8" s="26" t="s">
        <v>100</v>
      </c>
      <c r="C8" s="26"/>
      <c r="D8" s="26"/>
      <c r="E8" s="26"/>
      <c r="F8" s="26"/>
      <c r="G8" s="29">
        <f>'150.00'!K10</f>
        <v>2021</v>
      </c>
      <c r="H8" s="26"/>
      <c r="I8" s="26"/>
      <c r="J8" s="26"/>
    </row>
    <row r="9" spans="1:10" customFormat="1" ht="15.75" thickBot="1" x14ac:dyDescent="0.3">
      <c r="A9" s="24"/>
      <c r="B9" s="24"/>
      <c r="C9" s="24"/>
      <c r="D9" s="24"/>
      <c r="E9" s="24"/>
      <c r="F9" s="24"/>
      <c r="G9" s="25" t="s">
        <v>418</v>
      </c>
      <c r="H9" s="25" t="s">
        <v>717</v>
      </c>
      <c r="I9" s="25"/>
      <c r="J9" s="25" t="s">
        <v>315</v>
      </c>
    </row>
    <row r="10" spans="1:10" customFormat="1" ht="62.25" customHeight="1" thickBot="1" x14ac:dyDescent="0.25">
      <c r="A10" s="99" t="s">
        <v>161</v>
      </c>
      <c r="B10" s="354" t="s">
        <v>804</v>
      </c>
      <c r="C10" s="231" t="s">
        <v>879</v>
      </c>
      <c r="D10" s="231" t="s">
        <v>881</v>
      </c>
      <c r="E10" s="394" t="s">
        <v>882</v>
      </c>
      <c r="F10" s="348" t="s">
        <v>884</v>
      </c>
      <c r="G10" s="394" t="s">
        <v>928</v>
      </c>
      <c r="H10" s="394" t="s">
        <v>719</v>
      </c>
      <c r="I10" s="348" t="s">
        <v>880</v>
      </c>
      <c r="J10" s="324" t="s">
        <v>115</v>
      </c>
    </row>
    <row r="11" spans="1:10" customFormat="1" x14ac:dyDescent="0.25">
      <c r="A11" s="58">
        <v>1</v>
      </c>
      <c r="B11" s="355"/>
      <c r="C11" s="393"/>
      <c r="D11" s="356"/>
      <c r="E11" s="396"/>
      <c r="F11" s="395"/>
      <c r="G11" s="481"/>
      <c r="H11" s="482"/>
      <c r="I11" s="482"/>
      <c r="J11" s="490">
        <f>SUM(G11:I11)</f>
        <v>0</v>
      </c>
    </row>
    <row r="12" spans="1:10" customFormat="1" x14ac:dyDescent="0.25">
      <c r="A12" s="58">
        <v>2</v>
      </c>
      <c r="B12" s="202"/>
      <c r="C12" s="349"/>
      <c r="D12" s="345"/>
      <c r="E12" s="202"/>
      <c r="F12" s="202"/>
      <c r="G12" s="451"/>
      <c r="H12" s="452"/>
      <c r="I12" s="452"/>
      <c r="J12" s="490">
        <f t="shared" ref="J12:J42" si="0">SUM(G12:I12)</f>
        <v>0</v>
      </c>
    </row>
    <row r="13" spans="1:10" customFormat="1" x14ac:dyDescent="0.25">
      <c r="A13" s="63">
        <v>3</v>
      </c>
      <c r="B13" s="358"/>
      <c r="C13" s="349"/>
      <c r="D13" s="345"/>
      <c r="E13" s="202"/>
      <c r="F13" s="202"/>
      <c r="G13" s="451"/>
      <c r="H13" s="452"/>
      <c r="I13" s="452"/>
      <c r="J13" s="490">
        <f t="shared" si="0"/>
        <v>0</v>
      </c>
    </row>
    <row r="14" spans="1:10" customFormat="1" x14ac:dyDescent="0.25">
      <c r="A14" s="42">
        <v>4</v>
      </c>
      <c r="B14" s="358"/>
      <c r="C14" s="349"/>
      <c r="D14" s="345"/>
      <c r="E14" s="202"/>
      <c r="F14" s="202"/>
      <c r="G14" s="451"/>
      <c r="H14" s="451"/>
      <c r="I14" s="452"/>
      <c r="J14" s="490">
        <f t="shared" si="0"/>
        <v>0</v>
      </c>
    </row>
    <row r="15" spans="1:10" customFormat="1" x14ac:dyDescent="0.25">
      <c r="A15" s="63">
        <v>5</v>
      </c>
      <c r="B15" s="358"/>
      <c r="C15" s="349"/>
      <c r="D15" s="345"/>
      <c r="E15" s="202"/>
      <c r="F15" s="202"/>
      <c r="G15" s="451"/>
      <c r="H15" s="451"/>
      <c r="I15" s="452"/>
      <c r="J15" s="490">
        <f t="shared" si="0"/>
        <v>0</v>
      </c>
    </row>
    <row r="16" spans="1:10" customFormat="1" x14ac:dyDescent="0.25">
      <c r="A16" s="63">
        <v>6</v>
      </c>
      <c r="B16" s="358"/>
      <c r="C16" s="349"/>
      <c r="D16" s="345"/>
      <c r="E16" s="202"/>
      <c r="F16" s="202"/>
      <c r="G16" s="451"/>
      <c r="H16" s="451"/>
      <c r="I16" s="452"/>
      <c r="J16" s="490">
        <f t="shared" si="0"/>
        <v>0</v>
      </c>
    </row>
    <row r="17" spans="1:10" customFormat="1" x14ac:dyDescent="0.25">
      <c r="A17" s="42">
        <v>7</v>
      </c>
      <c r="B17" s="358"/>
      <c r="C17" s="349"/>
      <c r="D17" s="345"/>
      <c r="E17" s="202"/>
      <c r="F17" s="202"/>
      <c r="G17" s="451"/>
      <c r="H17" s="451"/>
      <c r="I17" s="452"/>
      <c r="J17" s="490">
        <f t="shared" si="0"/>
        <v>0</v>
      </c>
    </row>
    <row r="18" spans="1:10" customFormat="1" x14ac:dyDescent="0.25">
      <c r="A18" s="63">
        <v>8</v>
      </c>
      <c r="B18" s="358"/>
      <c r="C18" s="349"/>
      <c r="D18" s="345"/>
      <c r="E18" s="202"/>
      <c r="F18" s="202"/>
      <c r="G18" s="451"/>
      <c r="H18" s="452"/>
      <c r="I18" s="451"/>
      <c r="J18" s="490">
        <f t="shared" si="0"/>
        <v>0</v>
      </c>
    </row>
    <row r="19" spans="1:10" customFormat="1" x14ac:dyDescent="0.25">
      <c r="A19" s="42">
        <v>9</v>
      </c>
      <c r="B19" s="358"/>
      <c r="C19" s="349"/>
      <c r="D19" s="345"/>
      <c r="E19" s="202"/>
      <c r="F19" s="202"/>
      <c r="G19" s="451"/>
      <c r="H19" s="452"/>
      <c r="I19" s="451"/>
      <c r="J19" s="490">
        <f t="shared" si="0"/>
        <v>0</v>
      </c>
    </row>
    <row r="20" spans="1:10" customFormat="1" x14ac:dyDescent="0.25">
      <c r="A20" s="63">
        <v>10</v>
      </c>
      <c r="B20" s="358"/>
      <c r="C20" s="349"/>
      <c r="D20" s="345"/>
      <c r="E20" s="202"/>
      <c r="F20" s="202"/>
      <c r="G20" s="451"/>
      <c r="H20" s="452"/>
      <c r="I20" s="451"/>
      <c r="J20" s="490">
        <f t="shared" si="0"/>
        <v>0</v>
      </c>
    </row>
    <row r="21" spans="1:10" customFormat="1" x14ac:dyDescent="0.25">
      <c r="A21" s="63">
        <v>11</v>
      </c>
      <c r="B21" s="358"/>
      <c r="C21" s="349"/>
      <c r="D21" s="345"/>
      <c r="E21" s="202"/>
      <c r="F21" s="202"/>
      <c r="G21" s="451"/>
      <c r="H21" s="452"/>
      <c r="I21" s="451"/>
      <c r="J21" s="490">
        <f t="shared" si="0"/>
        <v>0</v>
      </c>
    </row>
    <row r="22" spans="1:10" customFormat="1" x14ac:dyDescent="0.25">
      <c r="A22" s="42">
        <v>12</v>
      </c>
      <c r="B22" s="358"/>
      <c r="C22" s="356"/>
      <c r="D22" s="345"/>
      <c r="E22" s="202"/>
      <c r="F22" s="202"/>
      <c r="G22" s="451"/>
      <c r="H22" s="452"/>
      <c r="I22" s="452"/>
      <c r="J22" s="490">
        <f t="shared" si="0"/>
        <v>0</v>
      </c>
    </row>
    <row r="23" spans="1:10" customFormat="1" x14ac:dyDescent="0.25">
      <c r="A23" s="63">
        <v>13</v>
      </c>
      <c r="B23" s="358"/>
      <c r="C23" s="356"/>
      <c r="D23" s="345"/>
      <c r="E23" s="202"/>
      <c r="F23" s="202"/>
      <c r="G23" s="451"/>
      <c r="H23" s="451"/>
      <c r="I23" s="452"/>
      <c r="J23" s="490">
        <f t="shared" si="0"/>
        <v>0</v>
      </c>
    </row>
    <row r="24" spans="1:10" customFormat="1" x14ac:dyDescent="0.25">
      <c r="A24" s="63">
        <v>14</v>
      </c>
      <c r="B24" s="358"/>
      <c r="C24" s="356"/>
      <c r="D24" s="345"/>
      <c r="E24" s="202"/>
      <c r="F24" s="202"/>
      <c r="G24" s="451"/>
      <c r="H24" s="451"/>
      <c r="I24" s="452"/>
      <c r="J24" s="490">
        <f t="shared" si="0"/>
        <v>0</v>
      </c>
    </row>
    <row r="25" spans="1:10" customFormat="1" x14ac:dyDescent="0.25">
      <c r="A25" s="42">
        <v>15</v>
      </c>
      <c r="B25" s="358"/>
      <c r="C25" s="349"/>
      <c r="D25" s="345"/>
      <c r="E25" s="202"/>
      <c r="F25" s="202"/>
      <c r="G25" s="451"/>
      <c r="H25" s="451"/>
      <c r="I25" s="452"/>
      <c r="J25" s="490">
        <f t="shared" si="0"/>
        <v>0</v>
      </c>
    </row>
    <row r="26" spans="1:10" customFormat="1" x14ac:dyDescent="0.25">
      <c r="A26" s="63">
        <v>16</v>
      </c>
      <c r="B26" s="358"/>
      <c r="C26" s="349"/>
      <c r="D26" s="345"/>
      <c r="E26" s="202"/>
      <c r="F26" s="202"/>
      <c r="G26" s="451"/>
      <c r="H26" s="451"/>
      <c r="I26" s="452"/>
      <c r="J26" s="490">
        <f t="shared" si="0"/>
        <v>0</v>
      </c>
    </row>
    <row r="27" spans="1:10" customFormat="1" x14ac:dyDescent="0.25">
      <c r="A27" s="63">
        <v>17</v>
      </c>
      <c r="B27" s="358"/>
      <c r="C27" s="349"/>
      <c r="D27" s="345"/>
      <c r="E27" s="202"/>
      <c r="F27" s="202"/>
      <c r="G27" s="451"/>
      <c r="H27" s="452"/>
      <c r="I27" s="452"/>
      <c r="J27" s="490">
        <f t="shared" si="0"/>
        <v>0</v>
      </c>
    </row>
    <row r="28" spans="1:10" customFormat="1" x14ac:dyDescent="0.25">
      <c r="A28" s="42">
        <v>18</v>
      </c>
      <c r="B28" s="358"/>
      <c r="C28" s="349"/>
      <c r="D28" s="345"/>
      <c r="E28" s="202"/>
      <c r="F28" s="202"/>
      <c r="G28" s="451"/>
      <c r="H28" s="452"/>
      <c r="I28" s="452"/>
      <c r="J28" s="490">
        <f t="shared" si="0"/>
        <v>0</v>
      </c>
    </row>
    <row r="29" spans="1:10" customFormat="1" x14ac:dyDescent="0.25">
      <c r="A29" s="63">
        <v>19</v>
      </c>
      <c r="B29" s="358"/>
      <c r="C29" s="349"/>
      <c r="D29" s="345"/>
      <c r="E29" s="202"/>
      <c r="F29" s="202"/>
      <c r="G29" s="451"/>
      <c r="H29" s="452"/>
      <c r="I29" s="451"/>
      <c r="J29" s="490">
        <f t="shared" si="0"/>
        <v>0</v>
      </c>
    </row>
    <row r="30" spans="1:10" customFormat="1" x14ac:dyDescent="0.25">
      <c r="A30" s="63">
        <v>20</v>
      </c>
      <c r="B30" s="358"/>
      <c r="C30" s="349"/>
      <c r="D30" s="345"/>
      <c r="E30" s="202"/>
      <c r="F30" s="202"/>
      <c r="G30" s="451"/>
      <c r="H30" s="452"/>
      <c r="I30" s="451"/>
      <c r="J30" s="490">
        <f t="shared" si="0"/>
        <v>0</v>
      </c>
    </row>
    <row r="31" spans="1:10" customFormat="1" x14ac:dyDescent="0.25">
      <c r="A31" s="42">
        <v>21</v>
      </c>
      <c r="B31" s="358"/>
      <c r="C31" s="349"/>
      <c r="D31" s="345"/>
      <c r="E31" s="202"/>
      <c r="F31" s="202"/>
      <c r="G31" s="451"/>
      <c r="H31" s="452"/>
      <c r="I31" s="451"/>
      <c r="J31" s="490">
        <f t="shared" si="0"/>
        <v>0</v>
      </c>
    </row>
    <row r="32" spans="1:10" customFormat="1" x14ac:dyDescent="0.25">
      <c r="A32" s="63">
        <v>22</v>
      </c>
      <c r="B32" s="358"/>
      <c r="C32" s="349"/>
      <c r="D32" s="345"/>
      <c r="E32" s="202"/>
      <c r="F32" s="202"/>
      <c r="G32" s="451"/>
      <c r="H32" s="452"/>
      <c r="I32" s="451"/>
      <c r="J32" s="490">
        <f t="shared" si="0"/>
        <v>0</v>
      </c>
    </row>
    <row r="33" spans="1:10" customFormat="1" x14ac:dyDescent="0.25">
      <c r="A33" s="63">
        <v>23</v>
      </c>
      <c r="B33" s="358"/>
      <c r="C33" s="349"/>
      <c r="D33" s="345"/>
      <c r="E33" s="202"/>
      <c r="F33" s="202"/>
      <c r="G33" s="451"/>
      <c r="H33" s="452"/>
      <c r="I33" s="452"/>
      <c r="J33" s="490">
        <f t="shared" si="0"/>
        <v>0</v>
      </c>
    </row>
    <row r="34" spans="1:10" s="399" customFormat="1" ht="14.25" x14ac:dyDescent="0.2">
      <c r="A34" s="209" t="s">
        <v>304</v>
      </c>
      <c r="B34" s="850"/>
      <c r="C34" s="850"/>
      <c r="D34" s="112"/>
      <c r="E34" s="925"/>
      <c r="F34" s="925"/>
      <c r="G34" s="507">
        <f>SUM(G11:G33)</f>
        <v>0</v>
      </c>
      <c r="H34" s="507">
        <f>SUM(H11:H33)</f>
        <v>0</v>
      </c>
      <c r="I34" s="507">
        <f>SUM(I11:I33)</f>
        <v>0</v>
      </c>
      <c r="J34" s="508">
        <f t="shared" si="0"/>
        <v>0</v>
      </c>
    </row>
    <row r="35" spans="1:10" s="399" customFormat="1" ht="14.25" x14ac:dyDescent="0.2">
      <c r="A35" s="990" t="s">
        <v>883</v>
      </c>
      <c r="B35" s="990"/>
      <c r="C35" s="990"/>
      <c r="D35" s="990"/>
      <c r="E35" s="990"/>
      <c r="F35" s="76">
        <v>1</v>
      </c>
      <c r="G35" s="507">
        <f>SUMIF(F11:F33,"=1",G11:G33)</f>
        <v>0</v>
      </c>
      <c r="H35" s="507">
        <f>SUMIF(F11:F33,"=1",H11:H33)</f>
        <v>0</v>
      </c>
      <c r="I35" s="507">
        <f>SUMIF(F11:F33,F35,I11:I33)</f>
        <v>0</v>
      </c>
      <c r="J35" s="508">
        <f>SUM(G35:I35)</f>
        <v>0</v>
      </c>
    </row>
    <row r="36" spans="1:10" s="399" customFormat="1" ht="14.25" x14ac:dyDescent="0.2">
      <c r="A36" s="990" t="s">
        <v>883</v>
      </c>
      <c r="B36" s="990"/>
      <c r="C36" s="990"/>
      <c r="D36" s="990"/>
      <c r="E36" s="990"/>
      <c r="F36" s="76">
        <v>2</v>
      </c>
      <c r="G36" s="507">
        <f>SUMIF(F11:F33,"=2",G11:G33)</f>
        <v>0</v>
      </c>
      <c r="H36" s="507">
        <f>SUMIF(F11:F33,F36,H11:H33)</f>
        <v>0</v>
      </c>
      <c r="I36" s="507">
        <f>SUMIF(F11:F33,F36,I11:I33)</f>
        <v>0</v>
      </c>
      <c r="J36" s="508">
        <f>SUM(G36:I36)</f>
        <v>0</v>
      </c>
    </row>
    <row r="37" spans="1:10" s="399" customFormat="1" ht="14.25" x14ac:dyDescent="0.2">
      <c r="A37" s="990" t="s">
        <v>883</v>
      </c>
      <c r="B37" s="990"/>
      <c r="C37" s="990"/>
      <c r="D37" s="990"/>
      <c r="E37" s="990"/>
      <c r="F37" s="76">
        <v>3</v>
      </c>
      <c r="G37" s="507">
        <f>SUMIF(F11:F33,"=3",G11:G33)</f>
        <v>0</v>
      </c>
      <c r="H37" s="507">
        <f>SUMIF(F11:F33,F37,H11:H33)</f>
        <v>0</v>
      </c>
      <c r="I37" s="507">
        <f>SUMIF(F11:F33,F37,I11:I33)</f>
        <v>0</v>
      </c>
      <c r="J37" s="508">
        <f>SUM(G37:I37)</f>
        <v>0</v>
      </c>
    </row>
    <row r="38" spans="1:10" s="399" customFormat="1" ht="14.25" x14ac:dyDescent="0.2">
      <c r="A38" s="990" t="s">
        <v>883</v>
      </c>
      <c r="B38" s="990"/>
      <c r="C38" s="990"/>
      <c r="D38" s="990"/>
      <c r="E38" s="990"/>
      <c r="F38" s="76">
        <v>4</v>
      </c>
      <c r="G38" s="507">
        <f>SUMIF(F11:F33,"=4",G11:G33)</f>
        <v>0</v>
      </c>
      <c r="H38" s="507">
        <f>SUMIF(F11:F33,F38,H11:H33)</f>
        <v>0</v>
      </c>
      <c r="I38" s="507">
        <f>SUMIF(F11:F33,F38,I11:I33)</f>
        <v>0</v>
      </c>
      <c r="J38" s="508">
        <f>SUM(G38:I38)</f>
        <v>0</v>
      </c>
    </row>
    <row r="39" spans="1:10" s="399" customFormat="1" ht="14.25" x14ac:dyDescent="0.2">
      <c r="A39" s="404"/>
      <c r="B39" s="405"/>
      <c r="C39" s="405"/>
      <c r="D39" s="405"/>
      <c r="E39" s="363"/>
      <c r="F39" s="406"/>
      <c r="G39" s="397"/>
      <c r="H39" s="397"/>
      <c r="I39" s="397"/>
      <c r="J39" s="398"/>
    </row>
    <row r="40" spans="1:10" s="399" customFormat="1" ht="14.25" x14ac:dyDescent="0.2">
      <c r="A40" s="988" t="s">
        <v>900</v>
      </c>
      <c r="B40" s="988"/>
      <c r="C40" s="988"/>
      <c r="D40" s="988"/>
      <c r="E40" s="988"/>
      <c r="F40" s="989"/>
      <c r="G40" s="403">
        <f>'150.05 ФА общие распределение'!B11</f>
        <v>1</v>
      </c>
      <c r="H40" s="403">
        <f>'150.05 ФА общие распределение'!B12</f>
        <v>0</v>
      </c>
      <c r="I40" s="397"/>
      <c r="J40" s="398"/>
    </row>
    <row r="41" spans="1:10" s="399" customFormat="1" ht="14.25" x14ac:dyDescent="0.2">
      <c r="A41" s="988" t="s">
        <v>901</v>
      </c>
      <c r="B41" s="988"/>
      <c r="C41" s="988"/>
      <c r="D41" s="988"/>
      <c r="E41" s="988"/>
      <c r="F41" s="989"/>
      <c r="G41" s="507">
        <f>I34*G40</f>
        <v>0</v>
      </c>
      <c r="H41" s="507">
        <f>I34*H40</f>
        <v>0</v>
      </c>
      <c r="I41" s="507"/>
      <c r="J41" s="508"/>
    </row>
    <row r="42" spans="1:10" s="399" customFormat="1" ht="14.25" x14ac:dyDescent="0.2">
      <c r="A42" s="988" t="s">
        <v>902</v>
      </c>
      <c r="B42" s="988"/>
      <c r="C42" s="988"/>
      <c r="D42" s="988"/>
      <c r="E42" s="988"/>
      <c r="F42" s="989"/>
      <c r="G42" s="507">
        <f>G34+G41</f>
        <v>0</v>
      </c>
      <c r="H42" s="507">
        <f>H34+H41</f>
        <v>0</v>
      </c>
      <c r="I42" s="507"/>
      <c r="J42" s="508">
        <f t="shared" si="0"/>
        <v>0</v>
      </c>
    </row>
    <row r="43" spans="1:10" customFormat="1" x14ac:dyDescent="0.25">
      <c r="A43" s="24"/>
      <c r="B43" s="24"/>
      <c r="C43" s="24"/>
      <c r="D43" s="24"/>
      <c r="E43" s="24"/>
      <c r="F43" s="24"/>
      <c r="G43" s="24"/>
      <c r="H43" s="24"/>
      <c r="I43" s="24"/>
    </row>
    <row r="44" spans="1:10" customFormat="1" x14ac:dyDescent="0.25">
      <c r="A44" s="24"/>
      <c r="B44" s="24"/>
      <c r="C44" s="24"/>
      <c r="D44" s="24"/>
      <c r="E44" s="24"/>
      <c r="F44" s="24"/>
      <c r="G44" s="24"/>
      <c r="H44" s="24"/>
      <c r="I44" s="24"/>
    </row>
    <row r="45" spans="1:10" customFormat="1" x14ac:dyDescent="0.25">
      <c r="A45" s="775" t="s">
        <v>206</v>
      </c>
      <c r="B45" s="775"/>
      <c r="C45" s="776" t="s">
        <v>903</v>
      </c>
      <c r="D45" s="776"/>
      <c r="E45" s="776"/>
      <c r="F45" s="776"/>
      <c r="G45" s="776"/>
      <c r="H45" s="24"/>
      <c r="I45" s="24"/>
    </row>
    <row r="46" spans="1:10" customFormat="1" x14ac:dyDescent="0.25">
      <c r="A46" s="24"/>
      <c r="B46" s="24"/>
      <c r="C46" s="776" t="s">
        <v>907</v>
      </c>
      <c r="D46" s="776"/>
      <c r="E46" s="776"/>
      <c r="F46" s="776"/>
      <c r="G46" s="776"/>
      <c r="H46" s="776"/>
      <c r="I46" s="24"/>
    </row>
    <row r="47" spans="1:10" customFormat="1" ht="18" customHeight="1" x14ac:dyDescent="0.25">
      <c r="A47" s="24"/>
      <c r="B47" s="24"/>
      <c r="C47" s="776" t="s">
        <v>908</v>
      </c>
      <c r="D47" s="776"/>
      <c r="E47" s="776"/>
      <c r="F47" s="776"/>
      <c r="G47" s="776"/>
      <c r="H47" s="114"/>
      <c r="I47" s="24"/>
    </row>
    <row r="48" spans="1:10" customFormat="1" x14ac:dyDescent="0.25">
      <c r="A48" s="24"/>
      <c r="B48" s="24"/>
      <c r="C48" s="24"/>
      <c r="D48" s="24"/>
      <c r="E48" s="24"/>
      <c r="F48" s="24"/>
      <c r="G48" s="24"/>
      <c r="H48" s="24"/>
      <c r="I48" s="24"/>
    </row>
    <row r="49" spans="1:9" customFormat="1" ht="14.1" customHeight="1" x14ac:dyDescent="0.25">
      <c r="A49" s="775"/>
      <c r="B49" s="775"/>
      <c r="C49" s="776" t="s">
        <v>887</v>
      </c>
      <c r="D49" s="776"/>
      <c r="E49" s="776"/>
      <c r="F49" s="776"/>
      <c r="G49" s="776"/>
      <c r="H49" s="24"/>
      <c r="I49" s="24"/>
    </row>
    <row r="50" spans="1:9" customFormat="1" ht="14.1" customHeight="1" x14ac:dyDescent="0.25">
      <c r="A50" s="48"/>
      <c r="B50" s="48"/>
      <c r="C50" s="776" t="s">
        <v>888</v>
      </c>
      <c r="D50" s="776"/>
      <c r="E50" s="776"/>
      <c r="F50" s="776"/>
      <c r="G50" s="776"/>
      <c r="H50" s="24"/>
      <c r="I50" s="24"/>
    </row>
    <row r="51" spans="1:9" customFormat="1" ht="14.1" customHeight="1" x14ac:dyDescent="0.25">
      <c r="A51" s="48"/>
      <c r="B51" s="48"/>
      <c r="C51" s="776" t="s">
        <v>889</v>
      </c>
      <c r="D51" s="776"/>
      <c r="E51" s="776"/>
      <c r="F51" s="776"/>
      <c r="G51" s="776"/>
      <c r="H51" s="24"/>
      <c r="I51" s="24"/>
    </row>
    <row r="52" spans="1:9" customFormat="1" ht="14.1" customHeight="1" x14ac:dyDescent="0.25">
      <c r="A52" s="48"/>
      <c r="B52" s="48"/>
      <c r="C52" s="776" t="s">
        <v>890</v>
      </c>
      <c r="D52" s="776"/>
      <c r="E52" s="776"/>
      <c r="F52" s="776"/>
      <c r="G52" s="776"/>
      <c r="H52" s="24"/>
      <c r="I52" s="24"/>
    </row>
    <row r="53" spans="1:9" customFormat="1" ht="15" customHeight="1" x14ac:dyDescent="0.25">
      <c r="A53" s="24"/>
      <c r="B53" s="24"/>
      <c r="C53" s="776" t="s">
        <v>891</v>
      </c>
      <c r="D53" s="776"/>
      <c r="E53" s="776"/>
      <c r="F53" s="776"/>
      <c r="G53" s="776"/>
      <c r="H53" s="776"/>
      <c r="I53" s="24"/>
    </row>
    <row r="54" spans="1:9" customFormat="1" ht="15" customHeight="1" x14ac:dyDescent="0.2">
      <c r="C54" s="776" t="s">
        <v>892</v>
      </c>
      <c r="D54" s="776"/>
      <c r="E54" s="776"/>
      <c r="F54" s="776"/>
      <c r="G54" s="776"/>
      <c r="H54" s="776"/>
    </row>
    <row r="55" spans="1:9" customFormat="1" ht="15" customHeight="1" x14ac:dyDescent="0.2">
      <c r="C55" s="776" t="s">
        <v>893</v>
      </c>
      <c r="D55" s="776"/>
      <c r="E55" s="776"/>
      <c r="F55" s="776"/>
      <c r="G55" s="776"/>
      <c r="H55" s="776"/>
    </row>
    <row r="56" spans="1:9" customFormat="1" ht="15" customHeight="1" x14ac:dyDescent="0.2">
      <c r="C56" s="776" t="s">
        <v>894</v>
      </c>
      <c r="D56" s="776"/>
      <c r="E56" s="776"/>
      <c r="F56" s="776"/>
      <c r="G56" s="776"/>
      <c r="H56" s="776"/>
    </row>
    <row r="57" spans="1:9" x14ac:dyDescent="0.25">
      <c r="C57" s="776" t="s">
        <v>895</v>
      </c>
      <c r="D57" s="776"/>
      <c r="E57" s="776"/>
      <c r="F57" s="776"/>
      <c r="G57" s="776"/>
    </row>
    <row r="58" spans="1:9" x14ac:dyDescent="0.25">
      <c r="C58" s="776" t="s">
        <v>896</v>
      </c>
      <c r="D58" s="776"/>
      <c r="E58" s="776"/>
      <c r="F58" s="776"/>
      <c r="G58" s="776"/>
    </row>
    <row r="59" spans="1:9" x14ac:dyDescent="0.25">
      <c r="C59" s="776" t="s">
        <v>897</v>
      </c>
      <c r="D59" s="776"/>
      <c r="E59" s="776"/>
      <c r="F59" s="776"/>
      <c r="G59" s="776"/>
    </row>
    <row r="60" spans="1:9" x14ac:dyDescent="0.25">
      <c r="C60" s="776" t="s">
        <v>898</v>
      </c>
      <c r="D60" s="776"/>
      <c r="E60" s="776"/>
      <c r="F60" s="776"/>
      <c r="G60" s="776"/>
    </row>
  </sheetData>
  <mergeCells count="29">
    <mergeCell ref="B3:J3"/>
    <mergeCell ref="B5:F5"/>
    <mergeCell ref="C7:D7"/>
    <mergeCell ref="C50:G50"/>
    <mergeCell ref="C51:G51"/>
    <mergeCell ref="B34:C34"/>
    <mergeCell ref="E34:F34"/>
    <mergeCell ref="A49:B49"/>
    <mergeCell ref="C49:G49"/>
    <mergeCell ref="A35:E35"/>
    <mergeCell ref="A36:E36"/>
    <mergeCell ref="A37:E37"/>
    <mergeCell ref="A38:E38"/>
    <mergeCell ref="C57:G57"/>
    <mergeCell ref="C58:G58"/>
    <mergeCell ref="C59:G59"/>
    <mergeCell ref="C60:G60"/>
    <mergeCell ref="A40:F40"/>
    <mergeCell ref="A41:F41"/>
    <mergeCell ref="A42:F42"/>
    <mergeCell ref="A45:B45"/>
    <mergeCell ref="C45:G45"/>
    <mergeCell ref="C46:H46"/>
    <mergeCell ref="C54:H54"/>
    <mergeCell ref="C55:H55"/>
    <mergeCell ref="C56:H56"/>
    <mergeCell ref="C47:G47"/>
    <mergeCell ref="C53:H53"/>
    <mergeCell ref="C52:G52"/>
  </mergeCells>
  <pageMargins left="0.7" right="0.7" top="0.75" bottom="0.75" header="0.3" footer="0.3"/>
  <pageSetup paperSize="9" orientation="portrait" horizontalDpi="0" verticalDpi="0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48"/>
  <sheetViews>
    <sheetView workbookViewId="0">
      <selection activeCell="F12" sqref="F12"/>
    </sheetView>
  </sheetViews>
  <sheetFormatPr defaultColWidth="8.7109375" defaultRowHeight="15" x14ac:dyDescent="0.25"/>
  <cols>
    <col min="1" max="2" width="8.7109375" style="24"/>
    <col min="3" max="3" width="29.85546875" style="24" customWidth="1"/>
    <col min="4" max="4" width="8.7109375" style="24"/>
    <col min="5" max="5" width="26" style="24" customWidth="1"/>
    <col min="6" max="6" width="19.5703125" style="24" customWidth="1"/>
    <col min="7" max="10" width="20.140625" style="24" customWidth="1"/>
    <col min="11" max="16384" width="8.7109375" style="24"/>
  </cols>
  <sheetData>
    <row r="2" spans="1:10" x14ac:dyDescent="0.25">
      <c r="H2" s="39"/>
      <c r="I2" s="39"/>
      <c r="J2" s="25" t="s">
        <v>315</v>
      </c>
    </row>
    <row r="3" spans="1:10" ht="31.5" customHeight="1" x14ac:dyDescent="0.25">
      <c r="B3" s="937" t="s">
        <v>139</v>
      </c>
      <c r="C3" s="937"/>
      <c r="D3" s="937"/>
      <c r="E3" s="937"/>
      <c r="F3" s="937"/>
      <c r="G3" s="937"/>
      <c r="H3" s="937"/>
      <c r="I3" s="937"/>
      <c r="J3" s="937"/>
    </row>
    <row r="4" spans="1:10" x14ac:dyDescent="0.25">
      <c r="A4" s="26"/>
      <c r="B4" s="26"/>
      <c r="C4" s="26"/>
      <c r="D4" s="26"/>
      <c r="E4" s="26"/>
      <c r="F4" s="26"/>
      <c r="G4" s="26"/>
      <c r="H4" s="26"/>
      <c r="I4" s="26"/>
      <c r="J4" s="26"/>
    </row>
    <row r="5" spans="1:10" x14ac:dyDescent="0.25">
      <c r="A5" s="26"/>
      <c r="B5" s="767" t="s">
        <v>98</v>
      </c>
      <c r="C5" s="767"/>
      <c r="D5" s="767"/>
      <c r="E5" s="767"/>
      <c r="F5" s="767"/>
      <c r="G5" s="40"/>
      <c r="H5" s="40"/>
      <c r="I5" s="40"/>
      <c r="J5" s="40"/>
    </row>
    <row r="6" spans="1:10" ht="15.75" thickBot="1" x14ac:dyDescent="0.3">
      <c r="A6" s="28"/>
      <c r="B6" s="26"/>
      <c r="C6" s="26"/>
      <c r="D6" s="26"/>
      <c r="E6" s="26"/>
      <c r="F6" s="26"/>
      <c r="G6" s="26"/>
      <c r="H6" s="26"/>
      <c r="I6" s="26"/>
      <c r="J6" s="26"/>
    </row>
    <row r="7" spans="1:10" ht="15.75" thickBot="1" x14ac:dyDescent="0.3">
      <c r="A7" s="28">
        <v>1</v>
      </c>
      <c r="B7" s="26" t="s">
        <v>99</v>
      </c>
      <c r="C7" s="768">
        <f>'150.00'!C8:F8</f>
        <v>222222222222</v>
      </c>
      <c r="D7" s="770"/>
      <c r="E7" s="26"/>
      <c r="F7" s="26"/>
      <c r="G7" s="53"/>
      <c r="H7" s="53"/>
      <c r="I7" s="53"/>
      <c r="J7" s="53"/>
    </row>
    <row r="8" spans="1:10" ht="15.75" thickBot="1" x14ac:dyDescent="0.3">
      <c r="A8" s="28">
        <v>2</v>
      </c>
      <c r="B8" s="26" t="s">
        <v>100</v>
      </c>
      <c r="C8" s="26"/>
      <c r="D8" s="26"/>
      <c r="E8" s="26"/>
      <c r="F8" s="26"/>
      <c r="G8" s="29">
        <f>'150.00'!K10</f>
        <v>2021</v>
      </c>
      <c r="H8" s="26"/>
      <c r="I8" s="26"/>
      <c r="J8" s="26"/>
    </row>
    <row r="9" spans="1:10" customFormat="1" ht="15.75" thickBot="1" x14ac:dyDescent="0.3">
      <c r="A9" s="24"/>
      <c r="B9" s="24"/>
      <c r="C9" s="24"/>
      <c r="D9" s="24"/>
      <c r="E9" s="24"/>
      <c r="F9" s="24"/>
      <c r="G9" s="25" t="s">
        <v>418</v>
      </c>
      <c r="H9" s="25" t="s">
        <v>717</v>
      </c>
      <c r="I9" s="25"/>
      <c r="J9" s="25" t="s">
        <v>315</v>
      </c>
    </row>
    <row r="10" spans="1:10" customFormat="1" ht="62.25" customHeight="1" thickBot="1" x14ac:dyDescent="0.25">
      <c r="A10" s="99" t="s">
        <v>161</v>
      </c>
      <c r="B10" s="354" t="s">
        <v>804</v>
      </c>
      <c r="C10" s="231" t="s">
        <v>906</v>
      </c>
      <c r="D10" s="231" t="s">
        <v>881</v>
      </c>
      <c r="E10" s="394" t="s">
        <v>882</v>
      </c>
      <c r="F10" s="348" t="s">
        <v>884</v>
      </c>
      <c r="G10" s="394" t="s">
        <v>928</v>
      </c>
      <c r="H10" s="394" t="s">
        <v>719</v>
      </c>
      <c r="I10" s="348" t="s">
        <v>880</v>
      </c>
      <c r="J10" s="324" t="s">
        <v>115</v>
      </c>
    </row>
    <row r="11" spans="1:10" customFormat="1" x14ac:dyDescent="0.25">
      <c r="A11" s="58">
        <v>1</v>
      </c>
      <c r="B11" s="355"/>
      <c r="C11" s="393"/>
      <c r="D11" s="368"/>
      <c r="E11" s="396"/>
      <c r="F11" s="395"/>
      <c r="G11" s="481"/>
      <c r="H11" s="482"/>
      <c r="I11" s="482"/>
      <c r="J11" s="490">
        <f>SUM(G11:I11)</f>
        <v>0</v>
      </c>
    </row>
    <row r="12" spans="1:10" customFormat="1" x14ac:dyDescent="0.25">
      <c r="A12" s="58">
        <v>2</v>
      </c>
      <c r="B12" s="202"/>
      <c r="C12" s="364"/>
      <c r="D12" s="362"/>
      <c r="E12" s="202"/>
      <c r="F12" s="202"/>
      <c r="G12" s="451"/>
      <c r="H12" s="452"/>
      <c r="I12" s="452"/>
      <c r="J12" s="490">
        <f t="shared" ref="J12:J42" si="0">SUM(G12:I12)</f>
        <v>0</v>
      </c>
    </row>
    <row r="13" spans="1:10" customFormat="1" x14ac:dyDescent="0.25">
      <c r="A13" s="63">
        <v>3</v>
      </c>
      <c r="B13" s="358"/>
      <c r="C13" s="364"/>
      <c r="D13" s="362"/>
      <c r="E13" s="202"/>
      <c r="F13" s="202"/>
      <c r="G13" s="451"/>
      <c r="H13" s="452"/>
      <c r="I13" s="452"/>
      <c r="J13" s="490">
        <f t="shared" si="0"/>
        <v>0</v>
      </c>
    </row>
    <row r="14" spans="1:10" customFormat="1" x14ac:dyDescent="0.25">
      <c r="A14" s="42">
        <v>4</v>
      </c>
      <c r="B14" s="358"/>
      <c r="C14" s="364"/>
      <c r="D14" s="362"/>
      <c r="E14" s="202"/>
      <c r="F14" s="202"/>
      <c r="G14" s="451"/>
      <c r="H14" s="451"/>
      <c r="I14" s="452"/>
      <c r="J14" s="490">
        <f t="shared" si="0"/>
        <v>0</v>
      </c>
    </row>
    <row r="15" spans="1:10" customFormat="1" x14ac:dyDescent="0.25">
      <c r="A15" s="63">
        <v>5</v>
      </c>
      <c r="B15" s="358"/>
      <c r="C15" s="364"/>
      <c r="D15" s="362"/>
      <c r="E15" s="202"/>
      <c r="F15" s="202"/>
      <c r="G15" s="451"/>
      <c r="H15" s="451"/>
      <c r="I15" s="452"/>
      <c r="J15" s="490">
        <f t="shared" si="0"/>
        <v>0</v>
      </c>
    </row>
    <row r="16" spans="1:10" customFormat="1" x14ac:dyDescent="0.25">
      <c r="A16" s="63">
        <v>6</v>
      </c>
      <c r="B16" s="358"/>
      <c r="C16" s="364"/>
      <c r="D16" s="362"/>
      <c r="E16" s="202"/>
      <c r="F16" s="202"/>
      <c r="G16" s="451"/>
      <c r="H16" s="451"/>
      <c r="I16" s="452"/>
      <c r="J16" s="490">
        <f t="shared" si="0"/>
        <v>0</v>
      </c>
    </row>
    <row r="17" spans="1:10" customFormat="1" x14ac:dyDescent="0.25">
      <c r="A17" s="42">
        <v>7</v>
      </c>
      <c r="B17" s="358"/>
      <c r="C17" s="364"/>
      <c r="D17" s="362"/>
      <c r="E17" s="202"/>
      <c r="F17" s="202"/>
      <c r="G17" s="451"/>
      <c r="H17" s="451"/>
      <c r="I17" s="452"/>
      <c r="J17" s="490">
        <f t="shared" si="0"/>
        <v>0</v>
      </c>
    </row>
    <row r="18" spans="1:10" customFormat="1" x14ac:dyDescent="0.25">
      <c r="A18" s="63">
        <v>8</v>
      </c>
      <c r="B18" s="358"/>
      <c r="C18" s="364"/>
      <c r="D18" s="362"/>
      <c r="E18" s="202"/>
      <c r="F18" s="202"/>
      <c r="G18" s="451"/>
      <c r="H18" s="452"/>
      <c r="I18" s="451"/>
      <c r="J18" s="490">
        <f t="shared" si="0"/>
        <v>0</v>
      </c>
    </row>
    <row r="19" spans="1:10" customFormat="1" x14ac:dyDescent="0.25">
      <c r="A19" s="42">
        <v>9</v>
      </c>
      <c r="B19" s="358"/>
      <c r="C19" s="364"/>
      <c r="D19" s="362"/>
      <c r="E19" s="202"/>
      <c r="F19" s="202"/>
      <c r="G19" s="451"/>
      <c r="H19" s="452"/>
      <c r="I19" s="451"/>
      <c r="J19" s="490">
        <f t="shared" si="0"/>
        <v>0</v>
      </c>
    </row>
    <row r="20" spans="1:10" customFormat="1" x14ac:dyDescent="0.25">
      <c r="A20" s="63">
        <v>10</v>
      </c>
      <c r="B20" s="358"/>
      <c r="C20" s="364"/>
      <c r="D20" s="362"/>
      <c r="E20" s="202"/>
      <c r="F20" s="202"/>
      <c r="G20" s="451"/>
      <c r="H20" s="452"/>
      <c r="I20" s="451"/>
      <c r="J20" s="490">
        <f t="shared" si="0"/>
        <v>0</v>
      </c>
    </row>
    <row r="21" spans="1:10" customFormat="1" x14ac:dyDescent="0.25">
      <c r="A21" s="63">
        <v>11</v>
      </c>
      <c r="B21" s="358"/>
      <c r="C21" s="364"/>
      <c r="D21" s="362"/>
      <c r="E21" s="202"/>
      <c r="F21" s="202"/>
      <c r="G21" s="451"/>
      <c r="H21" s="452"/>
      <c r="I21" s="451"/>
      <c r="J21" s="490">
        <f t="shared" si="0"/>
        <v>0</v>
      </c>
    </row>
    <row r="22" spans="1:10" customFormat="1" x14ac:dyDescent="0.25">
      <c r="A22" s="42">
        <v>12</v>
      </c>
      <c r="B22" s="358"/>
      <c r="C22" s="368"/>
      <c r="D22" s="362"/>
      <c r="E22" s="202"/>
      <c r="F22" s="202"/>
      <c r="G22" s="451"/>
      <c r="H22" s="452"/>
      <c r="I22" s="452"/>
      <c r="J22" s="490">
        <f t="shared" si="0"/>
        <v>0</v>
      </c>
    </row>
    <row r="23" spans="1:10" customFormat="1" x14ac:dyDescent="0.25">
      <c r="A23" s="63">
        <v>13</v>
      </c>
      <c r="B23" s="358"/>
      <c r="C23" s="368"/>
      <c r="D23" s="362"/>
      <c r="E23" s="202"/>
      <c r="F23" s="202"/>
      <c r="G23" s="451"/>
      <c r="H23" s="451"/>
      <c r="I23" s="452"/>
      <c r="J23" s="490">
        <f t="shared" si="0"/>
        <v>0</v>
      </c>
    </row>
    <row r="24" spans="1:10" customFormat="1" x14ac:dyDescent="0.25">
      <c r="A24" s="63">
        <v>14</v>
      </c>
      <c r="B24" s="358"/>
      <c r="C24" s="368"/>
      <c r="D24" s="362"/>
      <c r="E24" s="202"/>
      <c r="F24" s="202"/>
      <c r="G24" s="451"/>
      <c r="H24" s="451"/>
      <c r="I24" s="452"/>
      <c r="J24" s="490">
        <f t="shared" si="0"/>
        <v>0</v>
      </c>
    </row>
    <row r="25" spans="1:10" customFormat="1" x14ac:dyDescent="0.25">
      <c r="A25" s="42">
        <v>15</v>
      </c>
      <c r="B25" s="358"/>
      <c r="C25" s="364"/>
      <c r="D25" s="362"/>
      <c r="E25" s="202"/>
      <c r="F25" s="202"/>
      <c r="G25" s="451"/>
      <c r="H25" s="451"/>
      <c r="I25" s="452"/>
      <c r="J25" s="490">
        <f t="shared" si="0"/>
        <v>0</v>
      </c>
    </row>
    <row r="26" spans="1:10" customFormat="1" x14ac:dyDescent="0.25">
      <c r="A26" s="63">
        <v>16</v>
      </c>
      <c r="B26" s="358"/>
      <c r="C26" s="364"/>
      <c r="D26" s="362"/>
      <c r="E26" s="202"/>
      <c r="F26" s="202"/>
      <c r="G26" s="451"/>
      <c r="H26" s="451"/>
      <c r="I26" s="452"/>
      <c r="J26" s="490">
        <f t="shared" si="0"/>
        <v>0</v>
      </c>
    </row>
    <row r="27" spans="1:10" customFormat="1" x14ac:dyDescent="0.25">
      <c r="A27" s="63">
        <v>17</v>
      </c>
      <c r="B27" s="358"/>
      <c r="C27" s="364"/>
      <c r="D27" s="362"/>
      <c r="E27" s="202"/>
      <c r="F27" s="202"/>
      <c r="G27" s="451"/>
      <c r="H27" s="452"/>
      <c r="I27" s="452"/>
      <c r="J27" s="490">
        <f t="shared" si="0"/>
        <v>0</v>
      </c>
    </row>
    <row r="28" spans="1:10" customFormat="1" x14ac:dyDescent="0.25">
      <c r="A28" s="42">
        <v>18</v>
      </c>
      <c r="B28" s="358"/>
      <c r="C28" s="364"/>
      <c r="D28" s="362"/>
      <c r="E28" s="202"/>
      <c r="F28" s="202"/>
      <c r="G28" s="451"/>
      <c r="H28" s="452"/>
      <c r="I28" s="452"/>
      <c r="J28" s="490">
        <f t="shared" si="0"/>
        <v>0</v>
      </c>
    </row>
    <row r="29" spans="1:10" customFormat="1" x14ac:dyDescent="0.25">
      <c r="A29" s="63">
        <v>19</v>
      </c>
      <c r="B29" s="358"/>
      <c r="C29" s="364"/>
      <c r="D29" s="362"/>
      <c r="E29" s="202"/>
      <c r="F29" s="202"/>
      <c r="G29" s="451"/>
      <c r="H29" s="452"/>
      <c r="I29" s="451"/>
      <c r="J29" s="490">
        <f t="shared" si="0"/>
        <v>0</v>
      </c>
    </row>
    <row r="30" spans="1:10" customFormat="1" x14ac:dyDescent="0.25">
      <c r="A30" s="63">
        <v>20</v>
      </c>
      <c r="B30" s="358"/>
      <c r="C30" s="364"/>
      <c r="D30" s="362"/>
      <c r="E30" s="202"/>
      <c r="F30" s="202"/>
      <c r="G30" s="451"/>
      <c r="H30" s="452"/>
      <c r="I30" s="451"/>
      <c r="J30" s="490">
        <f t="shared" si="0"/>
        <v>0</v>
      </c>
    </row>
    <row r="31" spans="1:10" customFormat="1" x14ac:dyDescent="0.25">
      <c r="A31" s="42">
        <v>21</v>
      </c>
      <c r="B31" s="358"/>
      <c r="C31" s="364"/>
      <c r="D31" s="362"/>
      <c r="E31" s="202"/>
      <c r="F31" s="202"/>
      <c r="G31" s="451"/>
      <c r="H31" s="452"/>
      <c r="I31" s="451"/>
      <c r="J31" s="490">
        <f t="shared" si="0"/>
        <v>0</v>
      </c>
    </row>
    <row r="32" spans="1:10" customFormat="1" x14ac:dyDescent="0.25">
      <c r="A32" s="63">
        <v>22</v>
      </c>
      <c r="B32" s="358"/>
      <c r="C32" s="364"/>
      <c r="D32" s="362"/>
      <c r="E32" s="202"/>
      <c r="F32" s="202"/>
      <c r="G32" s="451"/>
      <c r="H32" s="452"/>
      <c r="I32" s="451"/>
      <c r="J32" s="490">
        <f t="shared" si="0"/>
        <v>0</v>
      </c>
    </row>
    <row r="33" spans="1:10" customFormat="1" x14ac:dyDescent="0.25">
      <c r="A33" s="63">
        <v>23</v>
      </c>
      <c r="B33" s="358"/>
      <c r="C33" s="364"/>
      <c r="D33" s="362"/>
      <c r="E33" s="202"/>
      <c r="F33" s="202"/>
      <c r="G33" s="451"/>
      <c r="H33" s="452"/>
      <c r="I33" s="452"/>
      <c r="J33" s="490">
        <f t="shared" si="0"/>
        <v>0</v>
      </c>
    </row>
    <row r="34" spans="1:10" s="399" customFormat="1" ht="14.25" x14ac:dyDescent="0.2">
      <c r="A34" s="209" t="s">
        <v>304</v>
      </c>
      <c r="B34" s="850"/>
      <c r="C34" s="850"/>
      <c r="D34" s="112"/>
      <c r="E34" s="925"/>
      <c r="F34" s="925"/>
      <c r="G34" s="507">
        <f>SUM(G11:G33)</f>
        <v>0</v>
      </c>
      <c r="H34" s="507">
        <f>SUM(H11:H33)</f>
        <v>0</v>
      </c>
      <c r="I34" s="507">
        <f>SUM(I11:I33)</f>
        <v>0</v>
      </c>
      <c r="J34" s="508">
        <f t="shared" si="0"/>
        <v>0</v>
      </c>
    </row>
    <row r="35" spans="1:10" s="399" customFormat="1" ht="14.25" x14ac:dyDescent="0.2">
      <c r="A35" s="990" t="s">
        <v>883</v>
      </c>
      <c r="B35" s="990"/>
      <c r="C35" s="990"/>
      <c r="D35" s="990"/>
      <c r="E35" s="990"/>
      <c r="F35" s="76">
        <v>1</v>
      </c>
      <c r="G35" s="507">
        <f>SUMIF(F11:F33,"=1",G11:G33)</f>
        <v>0</v>
      </c>
      <c r="H35" s="507">
        <f>SUMIF(F11:F33,"=1",H11:H33)</f>
        <v>0</v>
      </c>
      <c r="I35" s="507">
        <f>SUMIF(F11:F33,F35,I11:I33)</f>
        <v>0</v>
      </c>
      <c r="J35" s="508">
        <f t="shared" si="0"/>
        <v>0</v>
      </c>
    </row>
    <row r="36" spans="1:10" s="399" customFormat="1" ht="14.25" x14ac:dyDescent="0.2">
      <c r="A36" s="990" t="s">
        <v>883</v>
      </c>
      <c r="B36" s="990"/>
      <c r="C36" s="990"/>
      <c r="D36" s="990"/>
      <c r="E36" s="990"/>
      <c r="F36" s="76">
        <v>2</v>
      </c>
      <c r="G36" s="507">
        <f>SUMIF(F11:F33,"=2",G11:G33)</f>
        <v>0</v>
      </c>
      <c r="H36" s="507">
        <f>SUMIF(F11:F33,F36,H11:H33)</f>
        <v>0</v>
      </c>
      <c r="I36" s="507">
        <f>SUMIF(F4:F25,F36,I4:I25)</f>
        <v>0</v>
      </c>
      <c r="J36" s="508">
        <f t="shared" si="0"/>
        <v>0</v>
      </c>
    </row>
    <row r="37" spans="1:10" s="399" customFormat="1" ht="14.25" x14ac:dyDescent="0.2">
      <c r="A37" s="990" t="s">
        <v>883</v>
      </c>
      <c r="B37" s="990"/>
      <c r="C37" s="990"/>
      <c r="D37" s="990"/>
      <c r="E37" s="990"/>
      <c r="F37" s="76">
        <v>3</v>
      </c>
      <c r="G37" s="507">
        <f>SUMIF(F11:F33,"=3",G11:G33)</f>
        <v>0</v>
      </c>
      <c r="H37" s="507">
        <f>SUMIF(F11:F33,F37,H11:H33)</f>
        <v>0</v>
      </c>
      <c r="I37" s="507">
        <f>SUMIF(F11:F33,F37,I11:I33)</f>
        <v>0</v>
      </c>
      <c r="J37" s="508">
        <f t="shared" si="0"/>
        <v>0</v>
      </c>
    </row>
    <row r="38" spans="1:10" s="399" customFormat="1" ht="14.25" x14ac:dyDescent="0.2">
      <c r="A38" s="990" t="s">
        <v>883</v>
      </c>
      <c r="B38" s="990"/>
      <c r="C38" s="990"/>
      <c r="D38" s="990"/>
      <c r="E38" s="990"/>
      <c r="F38" s="76">
        <v>4</v>
      </c>
      <c r="G38" s="507">
        <f>SUMIF(F11:F33,"=4",G11:G33)</f>
        <v>0</v>
      </c>
      <c r="H38" s="507">
        <f>SUMIF(F11:F33,F38,H11:H33)</f>
        <v>0</v>
      </c>
      <c r="I38" s="507">
        <f>SUMIF(F11:F33,F38,I11:I33)</f>
        <v>0</v>
      </c>
      <c r="J38" s="508">
        <f t="shared" si="0"/>
        <v>0</v>
      </c>
    </row>
    <row r="39" spans="1:10" s="399" customFormat="1" ht="14.25" x14ac:dyDescent="0.2">
      <c r="A39" s="404"/>
      <c r="B39" s="405"/>
      <c r="C39" s="405"/>
      <c r="D39" s="405"/>
      <c r="E39" s="363"/>
      <c r="F39" s="406"/>
      <c r="G39" s="397"/>
      <c r="H39" s="397"/>
      <c r="I39" s="397"/>
      <c r="J39" s="398"/>
    </row>
    <row r="40" spans="1:10" s="399" customFormat="1" ht="14.25" x14ac:dyDescent="0.2">
      <c r="A40" s="988" t="s">
        <v>900</v>
      </c>
      <c r="B40" s="988"/>
      <c r="C40" s="988"/>
      <c r="D40" s="988"/>
      <c r="E40" s="988"/>
      <c r="F40" s="989"/>
      <c r="G40" s="403">
        <f>'150.05 ФА общие распределение'!B11</f>
        <v>1</v>
      </c>
      <c r="H40" s="403">
        <f>'150.05 ФА общие распределение'!B12</f>
        <v>0</v>
      </c>
      <c r="I40" s="397"/>
      <c r="J40" s="398"/>
    </row>
    <row r="41" spans="1:10" s="399" customFormat="1" ht="14.25" x14ac:dyDescent="0.2">
      <c r="A41" s="988" t="s">
        <v>901</v>
      </c>
      <c r="B41" s="988"/>
      <c r="C41" s="988"/>
      <c r="D41" s="988"/>
      <c r="E41" s="988"/>
      <c r="F41" s="989"/>
      <c r="G41" s="507">
        <f>I34*G40</f>
        <v>0</v>
      </c>
      <c r="H41" s="507">
        <f>I34*H40</f>
        <v>0</v>
      </c>
      <c r="I41" s="507"/>
      <c r="J41" s="508"/>
    </row>
    <row r="42" spans="1:10" s="399" customFormat="1" ht="14.25" x14ac:dyDescent="0.2">
      <c r="A42" s="988" t="s">
        <v>902</v>
      </c>
      <c r="B42" s="988"/>
      <c r="C42" s="988"/>
      <c r="D42" s="988"/>
      <c r="E42" s="988"/>
      <c r="F42" s="989"/>
      <c r="G42" s="507">
        <f>G34+G41</f>
        <v>0</v>
      </c>
      <c r="H42" s="507">
        <f>H34+H41</f>
        <v>0</v>
      </c>
      <c r="I42" s="507"/>
      <c r="J42" s="508">
        <f t="shared" si="0"/>
        <v>0</v>
      </c>
    </row>
    <row r="43" spans="1:10" customFormat="1" x14ac:dyDescent="0.25">
      <c r="A43" s="24"/>
      <c r="B43" s="24"/>
      <c r="C43" s="24"/>
      <c r="D43" s="24"/>
      <c r="E43" s="24"/>
      <c r="F43" s="24"/>
      <c r="G43" s="24"/>
      <c r="H43" s="24"/>
      <c r="I43" s="24"/>
    </row>
    <row r="44" spans="1:10" customFormat="1" x14ac:dyDescent="0.25">
      <c r="A44" s="24"/>
      <c r="B44" s="24"/>
      <c r="C44" s="24"/>
      <c r="D44" s="24"/>
      <c r="E44" s="24"/>
      <c r="F44" s="24"/>
      <c r="G44" s="24"/>
      <c r="H44" s="24"/>
      <c r="I44" s="24"/>
    </row>
    <row r="45" spans="1:10" customFormat="1" x14ac:dyDescent="0.25">
      <c r="A45" s="775" t="s">
        <v>206</v>
      </c>
      <c r="B45" s="775"/>
      <c r="C45" s="776" t="s">
        <v>911</v>
      </c>
      <c r="D45" s="776"/>
      <c r="E45" s="776"/>
      <c r="F45" s="776"/>
      <c r="G45" s="776"/>
      <c r="H45" s="24"/>
      <c r="I45" s="24"/>
    </row>
    <row r="46" spans="1:10" customFormat="1" x14ac:dyDescent="0.25">
      <c r="A46" s="24"/>
      <c r="B46" s="24"/>
      <c r="C46" s="776" t="s">
        <v>909</v>
      </c>
      <c r="D46" s="776"/>
      <c r="E46" s="776"/>
      <c r="F46" s="776"/>
      <c r="G46" s="776"/>
      <c r="H46" s="776"/>
      <c r="I46" s="24"/>
    </row>
    <row r="47" spans="1:10" customFormat="1" ht="18" customHeight="1" x14ac:dyDescent="0.25">
      <c r="A47" s="24"/>
      <c r="B47" s="24"/>
      <c r="C47" s="776" t="s">
        <v>910</v>
      </c>
      <c r="D47" s="776"/>
      <c r="E47" s="776"/>
      <c r="F47" s="776"/>
      <c r="G47" s="776"/>
      <c r="H47" s="114"/>
      <c r="I47" s="24"/>
    </row>
    <row r="48" spans="1:10" customFormat="1" x14ac:dyDescent="0.25">
      <c r="A48" s="24"/>
      <c r="B48" s="24"/>
      <c r="C48" s="24"/>
      <c r="D48" s="24"/>
      <c r="E48" s="24"/>
      <c r="F48" s="24"/>
      <c r="G48" s="24"/>
      <c r="H48" s="24"/>
      <c r="I48" s="24"/>
    </row>
  </sheetData>
  <mergeCells count="16">
    <mergeCell ref="B3:J3"/>
    <mergeCell ref="B5:F5"/>
    <mergeCell ref="C7:D7"/>
    <mergeCell ref="B34:C34"/>
    <mergeCell ref="E34:F34"/>
    <mergeCell ref="A45:B45"/>
    <mergeCell ref="C46:H46"/>
    <mergeCell ref="C47:G47"/>
    <mergeCell ref="A35:E35"/>
    <mergeCell ref="A36:E36"/>
    <mergeCell ref="A37:E37"/>
    <mergeCell ref="A40:F40"/>
    <mergeCell ref="A41:F41"/>
    <mergeCell ref="A42:F42"/>
    <mergeCell ref="A38:E38"/>
    <mergeCell ref="C45:G45"/>
  </mergeCells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workbookViewId="0">
      <selection activeCell="C29" sqref="C29:I29"/>
    </sheetView>
  </sheetViews>
  <sheetFormatPr defaultRowHeight="12.75" outlineLevelRow="1" x14ac:dyDescent="0.2"/>
  <cols>
    <col min="4" max="4" width="23" customWidth="1"/>
    <col min="9" max="11" width="18.42578125" customWidth="1"/>
    <col min="12" max="12" width="17.42578125" customWidth="1"/>
  </cols>
  <sheetData>
    <row r="1" spans="1:11" ht="15" x14ac:dyDescent="0.25">
      <c r="A1" s="24"/>
      <c r="B1" s="24"/>
      <c r="C1" s="24"/>
      <c r="D1" s="24"/>
      <c r="E1" s="24"/>
      <c r="F1" s="24"/>
      <c r="G1" s="24"/>
      <c r="H1" s="24"/>
      <c r="I1" s="24"/>
      <c r="J1" s="39"/>
      <c r="K1" s="25" t="s">
        <v>315</v>
      </c>
    </row>
    <row r="2" spans="1:11" ht="15.75" x14ac:dyDescent="0.25">
      <c r="A2" s="24"/>
      <c r="B2" s="967" t="s">
        <v>963</v>
      </c>
      <c r="C2" s="967"/>
      <c r="D2" s="967"/>
      <c r="E2" s="967"/>
      <c r="F2" s="967"/>
      <c r="G2" s="967"/>
      <c r="H2" s="967"/>
      <c r="I2" s="967"/>
      <c r="J2" s="967"/>
      <c r="K2" s="967"/>
    </row>
    <row r="3" spans="1:11" ht="15" x14ac:dyDescent="0.25">
      <c r="A3" s="26"/>
      <c r="B3" s="26"/>
      <c r="C3" s="26"/>
      <c r="D3" s="26"/>
      <c r="E3" s="26"/>
      <c r="F3" s="26"/>
      <c r="G3" s="26"/>
      <c r="H3" s="26"/>
      <c r="I3" s="26"/>
      <c r="J3" s="26"/>
      <c r="K3" s="26"/>
    </row>
    <row r="4" spans="1:11" ht="15" outlineLevel="1" x14ac:dyDescent="0.25">
      <c r="A4" s="26"/>
      <c r="B4" s="767" t="s">
        <v>98</v>
      </c>
      <c r="C4" s="767"/>
      <c r="D4" s="767"/>
      <c r="E4" s="767"/>
      <c r="F4" s="767"/>
      <c r="G4" s="767"/>
      <c r="H4" s="767"/>
      <c r="I4" s="40"/>
      <c r="J4" s="40"/>
      <c r="K4" s="40"/>
    </row>
    <row r="5" spans="1:11" ht="15.75" outlineLevel="1" thickBot="1" x14ac:dyDescent="0.3">
      <c r="A5" s="28"/>
      <c r="B5" s="26"/>
      <c r="C5" s="26"/>
      <c r="D5" s="26"/>
      <c r="E5" s="26"/>
      <c r="F5" s="26"/>
      <c r="G5" s="26"/>
      <c r="H5" s="26"/>
      <c r="I5" s="26"/>
      <c r="J5" s="26"/>
      <c r="K5" s="26"/>
    </row>
    <row r="6" spans="1:11" ht="15.75" outlineLevel="1" thickBot="1" x14ac:dyDescent="0.3">
      <c r="A6" s="28">
        <v>1</v>
      </c>
      <c r="B6" s="26" t="s">
        <v>99</v>
      </c>
      <c r="C6" s="768">
        <f>'150.00'!C8:F8</f>
        <v>222222222222</v>
      </c>
      <c r="D6" s="769"/>
      <c r="E6" s="770"/>
      <c r="F6" s="26"/>
      <c r="G6" s="26"/>
      <c r="H6" s="26"/>
      <c r="I6" s="53"/>
      <c r="J6" s="53"/>
      <c r="K6" s="53"/>
    </row>
    <row r="7" spans="1:11" ht="15.75" outlineLevel="1" thickBot="1" x14ac:dyDescent="0.3">
      <c r="A7" s="28">
        <v>2</v>
      </c>
      <c r="B7" s="26" t="s">
        <v>100</v>
      </c>
      <c r="C7" s="26"/>
      <c r="D7" s="26"/>
      <c r="E7" s="26"/>
      <c r="F7" s="26"/>
      <c r="G7" s="26"/>
      <c r="H7" s="26"/>
      <c r="J7" s="70">
        <f>'150.00'!K10</f>
        <v>2021</v>
      </c>
      <c r="K7" s="26"/>
    </row>
    <row r="8" spans="1:11" ht="15.75" thickBot="1" x14ac:dyDescent="0.3">
      <c r="A8" s="24"/>
      <c r="B8" s="24"/>
      <c r="C8" s="24"/>
      <c r="D8" s="24"/>
      <c r="E8" s="24"/>
      <c r="F8" s="24"/>
      <c r="G8" s="24"/>
      <c r="H8" s="24"/>
      <c r="I8" s="25" t="s">
        <v>418</v>
      </c>
      <c r="J8" s="25" t="s">
        <v>717</v>
      </c>
      <c r="K8" s="25" t="s">
        <v>315</v>
      </c>
    </row>
    <row r="9" spans="1:11" ht="45.6" customHeight="1" thickBot="1" x14ac:dyDescent="0.25">
      <c r="A9" s="99" t="s">
        <v>161</v>
      </c>
      <c r="B9" s="354" t="s">
        <v>804</v>
      </c>
      <c r="C9" s="885" t="s">
        <v>277</v>
      </c>
      <c r="D9" s="886"/>
      <c r="E9" s="944" t="s">
        <v>278</v>
      </c>
      <c r="F9" s="885"/>
      <c r="G9" s="944" t="s">
        <v>912</v>
      </c>
      <c r="H9" s="886"/>
      <c r="I9" s="233" t="s">
        <v>928</v>
      </c>
      <c r="J9" s="233" t="s">
        <v>719</v>
      </c>
      <c r="K9" s="324" t="s">
        <v>115</v>
      </c>
    </row>
    <row r="10" spans="1:11" ht="15" x14ac:dyDescent="0.25">
      <c r="A10" s="58">
        <v>1</v>
      </c>
      <c r="B10" s="355"/>
      <c r="C10" s="966"/>
      <c r="D10" s="966"/>
      <c r="E10" s="966"/>
      <c r="F10" s="966"/>
      <c r="G10" s="966"/>
      <c r="H10" s="966"/>
      <c r="I10" s="355"/>
      <c r="J10" s="357"/>
      <c r="K10" s="96">
        <f>SUM(I10:J10)</f>
        <v>0</v>
      </c>
    </row>
    <row r="11" spans="1:11" ht="15" x14ac:dyDescent="0.25">
      <c r="A11" s="58">
        <v>2</v>
      </c>
      <c r="B11" s="202"/>
      <c r="C11" s="966"/>
      <c r="D11" s="966"/>
      <c r="E11" s="700"/>
      <c r="F11" s="700"/>
      <c r="G11" s="700"/>
      <c r="H11" s="700"/>
      <c r="I11" s="202"/>
      <c r="J11" s="286"/>
      <c r="K11" s="95">
        <f>SUM(I11:J11)</f>
        <v>0</v>
      </c>
    </row>
    <row r="12" spans="1:11" ht="15" x14ac:dyDescent="0.25">
      <c r="A12" s="63">
        <v>3</v>
      </c>
      <c r="B12" s="358"/>
      <c r="C12" s="966"/>
      <c r="D12" s="966"/>
      <c r="E12" s="700"/>
      <c r="F12" s="700"/>
      <c r="G12" s="700"/>
      <c r="H12" s="700"/>
      <c r="I12" s="202"/>
      <c r="J12" s="286"/>
      <c r="K12" s="95">
        <f t="shared" ref="K12:K26" si="0">SUM(I12:J12)</f>
        <v>0</v>
      </c>
    </row>
    <row r="13" spans="1:11" ht="15" x14ac:dyDescent="0.25">
      <c r="A13" s="42">
        <v>4</v>
      </c>
      <c r="B13" s="358"/>
      <c r="C13" s="966"/>
      <c r="D13" s="966"/>
      <c r="E13" s="700"/>
      <c r="F13" s="700"/>
      <c r="G13" s="700"/>
      <c r="H13" s="700"/>
      <c r="I13" s="202"/>
      <c r="J13" s="286"/>
      <c r="K13" s="95">
        <f t="shared" si="0"/>
        <v>0</v>
      </c>
    </row>
    <row r="14" spans="1:11" ht="15" x14ac:dyDescent="0.25">
      <c r="A14" s="63">
        <v>5</v>
      </c>
      <c r="B14" s="358"/>
      <c r="C14" s="966"/>
      <c r="D14" s="966"/>
      <c r="E14" s="700"/>
      <c r="F14" s="700"/>
      <c r="G14" s="700"/>
      <c r="H14" s="700"/>
      <c r="I14" s="202"/>
      <c r="J14" s="286"/>
      <c r="K14" s="95">
        <f t="shared" si="0"/>
        <v>0</v>
      </c>
    </row>
    <row r="15" spans="1:11" ht="15" x14ac:dyDescent="0.25">
      <c r="A15" s="63">
        <v>6</v>
      </c>
      <c r="B15" s="358"/>
      <c r="C15" s="966"/>
      <c r="D15" s="966"/>
      <c r="E15" s="700"/>
      <c r="F15" s="700"/>
      <c r="G15" s="700"/>
      <c r="H15" s="700"/>
      <c r="I15" s="202"/>
      <c r="J15" s="286"/>
      <c r="K15" s="95">
        <f t="shared" si="0"/>
        <v>0</v>
      </c>
    </row>
    <row r="16" spans="1:11" ht="15" x14ac:dyDescent="0.25">
      <c r="A16" s="63">
        <v>7</v>
      </c>
      <c r="B16" s="358"/>
      <c r="C16" s="966"/>
      <c r="D16" s="966"/>
      <c r="E16" s="700"/>
      <c r="F16" s="700"/>
      <c r="G16" s="700"/>
      <c r="H16" s="700"/>
      <c r="I16" s="202"/>
      <c r="J16" s="286"/>
      <c r="K16" s="95">
        <f t="shared" ref="K16:K21" si="1">SUM(I16:J16)</f>
        <v>0</v>
      </c>
    </row>
    <row r="17" spans="1:11" ht="15" x14ac:dyDescent="0.25">
      <c r="A17" s="63">
        <v>8</v>
      </c>
      <c r="B17" s="358"/>
      <c r="C17" s="966"/>
      <c r="D17" s="966"/>
      <c r="E17" s="700"/>
      <c r="F17" s="700"/>
      <c r="G17" s="700"/>
      <c r="H17" s="700"/>
      <c r="I17" s="202"/>
      <c r="J17" s="286"/>
      <c r="K17" s="95">
        <f t="shared" si="1"/>
        <v>0</v>
      </c>
    </row>
    <row r="18" spans="1:11" ht="15" x14ac:dyDescent="0.25">
      <c r="A18" s="63">
        <v>9</v>
      </c>
      <c r="B18" s="358"/>
      <c r="C18" s="966"/>
      <c r="D18" s="966"/>
      <c r="E18" s="700"/>
      <c r="F18" s="700"/>
      <c r="G18" s="700"/>
      <c r="H18" s="700"/>
      <c r="I18" s="202"/>
      <c r="J18" s="286"/>
      <c r="K18" s="95">
        <f t="shared" si="1"/>
        <v>0</v>
      </c>
    </row>
    <row r="19" spans="1:11" ht="15" x14ac:dyDescent="0.25">
      <c r="A19" s="63">
        <v>10</v>
      </c>
      <c r="B19" s="358"/>
      <c r="C19" s="966"/>
      <c r="D19" s="966"/>
      <c r="E19" s="700"/>
      <c r="F19" s="700"/>
      <c r="G19" s="700"/>
      <c r="H19" s="700"/>
      <c r="I19" s="202"/>
      <c r="J19" s="286"/>
      <c r="K19" s="95">
        <f t="shared" si="1"/>
        <v>0</v>
      </c>
    </row>
    <row r="20" spans="1:11" ht="15" x14ac:dyDescent="0.25">
      <c r="A20" s="63">
        <v>11</v>
      </c>
      <c r="B20" s="358"/>
      <c r="C20" s="966"/>
      <c r="D20" s="966"/>
      <c r="E20" s="700"/>
      <c r="F20" s="700"/>
      <c r="G20" s="700"/>
      <c r="H20" s="700"/>
      <c r="I20" s="202"/>
      <c r="J20" s="286"/>
      <c r="K20" s="95">
        <f t="shared" si="1"/>
        <v>0</v>
      </c>
    </row>
    <row r="21" spans="1:11" ht="15" x14ac:dyDescent="0.25">
      <c r="A21" s="63">
        <v>12</v>
      </c>
      <c r="B21" s="358"/>
      <c r="C21" s="966"/>
      <c r="D21" s="966"/>
      <c r="E21" s="700"/>
      <c r="F21" s="700"/>
      <c r="G21" s="700"/>
      <c r="H21" s="700"/>
      <c r="I21" s="202"/>
      <c r="J21" s="286"/>
      <c r="K21" s="95">
        <f t="shared" si="1"/>
        <v>0</v>
      </c>
    </row>
    <row r="22" spans="1:11" ht="15" x14ac:dyDescent="0.25">
      <c r="A22" s="63">
        <v>13</v>
      </c>
      <c r="B22" s="358"/>
      <c r="C22" s="966"/>
      <c r="D22" s="966"/>
      <c r="E22" s="700"/>
      <c r="F22" s="700"/>
      <c r="G22" s="700"/>
      <c r="H22" s="700"/>
      <c r="I22" s="202"/>
      <c r="J22" s="286"/>
      <c r="K22" s="95">
        <f t="shared" si="0"/>
        <v>0</v>
      </c>
    </row>
    <row r="23" spans="1:11" ht="15" x14ac:dyDescent="0.25">
      <c r="A23" s="63">
        <v>14</v>
      </c>
      <c r="B23" s="358"/>
      <c r="C23" s="966"/>
      <c r="D23" s="966"/>
      <c r="E23" s="700"/>
      <c r="F23" s="700"/>
      <c r="G23" s="700"/>
      <c r="H23" s="700"/>
      <c r="I23" s="202"/>
      <c r="J23" s="286"/>
      <c r="K23" s="95">
        <f t="shared" si="0"/>
        <v>0</v>
      </c>
    </row>
    <row r="24" spans="1:11" ht="15" x14ac:dyDescent="0.25">
      <c r="A24" s="63">
        <v>15</v>
      </c>
      <c r="B24" s="358"/>
      <c r="C24" s="966"/>
      <c r="D24" s="966"/>
      <c r="E24" s="700"/>
      <c r="F24" s="700"/>
      <c r="G24" s="700"/>
      <c r="H24" s="700"/>
      <c r="I24" s="202"/>
      <c r="J24" s="286"/>
      <c r="K24" s="95">
        <f t="shared" si="0"/>
        <v>0</v>
      </c>
    </row>
    <row r="25" spans="1:11" ht="15" x14ac:dyDescent="0.25">
      <c r="A25" s="63">
        <v>16</v>
      </c>
      <c r="B25" s="358"/>
      <c r="C25" s="966"/>
      <c r="D25" s="966"/>
      <c r="E25" s="700"/>
      <c r="F25" s="700"/>
      <c r="G25" s="700"/>
      <c r="H25" s="700"/>
      <c r="I25" s="202"/>
      <c r="J25" s="286"/>
      <c r="K25" s="95">
        <f t="shared" si="0"/>
        <v>0</v>
      </c>
    </row>
    <row r="26" spans="1:11" ht="15" x14ac:dyDescent="0.25">
      <c r="A26" s="63" t="s">
        <v>304</v>
      </c>
      <c r="B26" s="850"/>
      <c r="C26" s="850"/>
      <c r="D26" s="850"/>
      <c r="E26" s="850"/>
      <c r="F26" s="850"/>
      <c r="G26" s="933"/>
      <c r="H26" s="933"/>
      <c r="I26" s="68">
        <f>SUM(I10:I25)</f>
        <v>0</v>
      </c>
      <c r="J26" s="68">
        <f>SUM(J10:J25)</f>
        <v>0</v>
      </c>
      <c r="K26" s="95">
        <f t="shared" si="0"/>
        <v>0</v>
      </c>
    </row>
    <row r="27" spans="1:11" ht="15" x14ac:dyDescent="0.25">
      <c r="A27" s="24"/>
      <c r="B27" s="24"/>
      <c r="C27" s="24"/>
      <c r="D27" s="24"/>
      <c r="E27" s="24"/>
      <c r="F27" s="24"/>
      <c r="G27" s="24"/>
      <c r="H27" s="24"/>
      <c r="I27" s="24"/>
      <c r="J27" s="24"/>
    </row>
    <row r="28" spans="1:11" ht="15" x14ac:dyDescent="0.25">
      <c r="A28" s="24"/>
      <c r="B28" s="24"/>
      <c r="C28" s="24"/>
      <c r="D28" s="24"/>
      <c r="E28" s="24"/>
      <c r="F28" s="24"/>
      <c r="G28" s="24"/>
      <c r="H28" s="24"/>
      <c r="I28" s="24"/>
      <c r="J28" s="24"/>
    </row>
    <row r="29" spans="1:11" ht="14.1" customHeight="1" x14ac:dyDescent="0.25">
      <c r="A29" s="775" t="s">
        <v>206</v>
      </c>
      <c r="B29" s="775"/>
      <c r="C29" s="776" t="s">
        <v>913</v>
      </c>
      <c r="D29" s="776"/>
      <c r="E29" s="776"/>
      <c r="F29" s="776"/>
      <c r="G29" s="776"/>
      <c r="H29" s="776"/>
      <c r="I29" s="776"/>
      <c r="J29" s="24"/>
    </row>
    <row r="30" spans="1:11" ht="15" customHeight="1" x14ac:dyDescent="0.25">
      <c r="A30" s="24"/>
      <c r="B30" s="24"/>
      <c r="C30" s="776" t="s">
        <v>914</v>
      </c>
      <c r="D30" s="776"/>
      <c r="E30" s="776"/>
      <c r="F30" s="776"/>
      <c r="G30" s="776"/>
      <c r="H30" s="776"/>
      <c r="I30" s="776"/>
      <c r="J30" s="24"/>
    </row>
    <row r="31" spans="1:11" ht="15" customHeight="1" x14ac:dyDescent="0.2">
      <c r="C31" s="776" t="s">
        <v>915</v>
      </c>
      <c r="D31" s="776"/>
      <c r="E31" s="776"/>
      <c r="F31" s="776"/>
      <c r="G31" s="776"/>
      <c r="H31" s="776"/>
      <c r="I31" s="776"/>
    </row>
  </sheetData>
  <mergeCells count="61">
    <mergeCell ref="B2:K2"/>
    <mergeCell ref="B4:H4"/>
    <mergeCell ref="C6:E6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A29:B29"/>
    <mergeCell ref="C29:I29"/>
    <mergeCell ref="C24:D24"/>
    <mergeCell ref="E24:F24"/>
    <mergeCell ref="G24:H24"/>
    <mergeCell ref="C25:D25"/>
    <mergeCell ref="E25:F25"/>
    <mergeCell ref="G25:H25"/>
    <mergeCell ref="C31:I31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21:D21"/>
    <mergeCell ref="E21:F21"/>
    <mergeCell ref="G21:H21"/>
    <mergeCell ref="C19:D19"/>
    <mergeCell ref="E19:F19"/>
    <mergeCell ref="B26:D26"/>
    <mergeCell ref="G19:H19"/>
    <mergeCell ref="C20:D20"/>
    <mergeCell ref="E20:F20"/>
    <mergeCell ref="G20:H20"/>
    <mergeCell ref="C30:I30"/>
    <mergeCell ref="E26:F26"/>
    <mergeCell ref="G26:H26"/>
    <mergeCell ref="C22:D22"/>
    <mergeCell ref="E22:F22"/>
    <mergeCell ref="G22:H22"/>
    <mergeCell ref="C23:D23"/>
    <mergeCell ref="E23:F23"/>
    <mergeCell ref="G23:H23"/>
  </mergeCells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38"/>
  <sheetViews>
    <sheetView topLeftCell="A4" workbookViewId="0">
      <selection activeCell="J18" sqref="J18"/>
    </sheetView>
  </sheetViews>
  <sheetFormatPr defaultColWidth="8.7109375" defaultRowHeight="15" x14ac:dyDescent="0.25"/>
  <cols>
    <col min="1" max="6" width="8.7109375" style="24"/>
    <col min="7" max="7" width="14.85546875" style="24" customWidth="1"/>
    <col min="8" max="8" width="11.7109375" style="24" customWidth="1"/>
    <col min="9" max="11" width="20.140625" style="24" customWidth="1"/>
    <col min="12" max="16384" width="8.7109375" style="24"/>
  </cols>
  <sheetData>
    <row r="2" spans="1:11" x14ac:dyDescent="0.25">
      <c r="J2" s="39"/>
      <c r="K2" s="25" t="s">
        <v>315</v>
      </c>
    </row>
    <row r="3" spans="1:11" x14ac:dyDescent="0.25">
      <c r="B3" s="937" t="s">
        <v>3</v>
      </c>
      <c r="C3" s="937"/>
      <c r="D3" s="937"/>
      <c r="E3" s="937"/>
      <c r="F3" s="937"/>
      <c r="G3" s="937"/>
      <c r="H3" s="937"/>
      <c r="I3" s="937"/>
      <c r="J3" s="937"/>
      <c r="K3" s="937"/>
    </row>
    <row r="4" spans="1:11" x14ac:dyDescent="0.25">
      <c r="A4" s="26"/>
      <c r="B4" s="26"/>
      <c r="C4" s="26"/>
      <c r="D4" s="26"/>
      <c r="E4" s="26"/>
      <c r="F4" s="26"/>
      <c r="G4" s="26"/>
      <c r="H4" s="26"/>
      <c r="I4" s="26"/>
      <c r="J4" s="26"/>
      <c r="K4" s="26"/>
    </row>
    <row r="5" spans="1:11" x14ac:dyDescent="0.25">
      <c r="A5" s="26"/>
      <c r="B5" s="767" t="s">
        <v>98</v>
      </c>
      <c r="C5" s="767"/>
      <c r="D5" s="767"/>
      <c r="E5" s="767"/>
      <c r="F5" s="767"/>
      <c r="G5" s="767"/>
      <c r="H5" s="767"/>
      <c r="I5" s="40"/>
      <c r="J5" s="40"/>
      <c r="K5" s="40"/>
    </row>
    <row r="6" spans="1:11" ht="15.75" thickBot="1" x14ac:dyDescent="0.3">
      <c r="A6" s="28"/>
      <c r="B6" s="26"/>
      <c r="C6" s="26"/>
      <c r="D6" s="26"/>
      <c r="E6" s="26"/>
      <c r="F6" s="26"/>
      <c r="G6" s="26"/>
      <c r="H6" s="26"/>
      <c r="I6" s="26"/>
      <c r="J6" s="26"/>
      <c r="K6" s="26"/>
    </row>
    <row r="7" spans="1:11" ht="15.75" thickBot="1" x14ac:dyDescent="0.3">
      <c r="A7" s="28">
        <v>1</v>
      </c>
      <c r="B7" s="26" t="s">
        <v>99</v>
      </c>
      <c r="C7" s="768">
        <f>'150.00'!C8:F8</f>
        <v>222222222222</v>
      </c>
      <c r="D7" s="769"/>
      <c r="E7" s="770"/>
      <c r="F7" s="26"/>
      <c r="G7" s="26"/>
      <c r="H7" s="26"/>
      <c r="I7" s="53"/>
      <c r="J7" s="53"/>
      <c r="K7" s="53"/>
    </row>
    <row r="8" spans="1:11" ht="15.75" thickBot="1" x14ac:dyDescent="0.3">
      <c r="A8" s="28">
        <v>2</v>
      </c>
      <c r="B8" s="26" t="s">
        <v>100</v>
      </c>
      <c r="C8" s="26"/>
      <c r="D8" s="26"/>
      <c r="E8" s="26"/>
      <c r="F8" s="26"/>
      <c r="G8" s="26"/>
      <c r="H8" s="26"/>
      <c r="I8" s="29">
        <f>'150.00'!K10</f>
        <v>2021</v>
      </c>
      <c r="J8" s="26"/>
      <c r="K8" s="26"/>
    </row>
    <row r="9" spans="1:11" customFormat="1" ht="15.75" thickBot="1" x14ac:dyDescent="0.3">
      <c r="A9" s="24"/>
      <c r="B9" s="24"/>
      <c r="C9" s="24"/>
      <c r="D9" s="24"/>
      <c r="E9" s="24"/>
      <c r="F9" s="24"/>
      <c r="G9" s="24"/>
      <c r="H9" s="24"/>
      <c r="I9" s="25" t="s">
        <v>418</v>
      </c>
      <c r="J9" s="25" t="s">
        <v>717</v>
      </c>
      <c r="K9" s="25" t="s">
        <v>315</v>
      </c>
    </row>
    <row r="10" spans="1:11" customFormat="1" ht="45.6" customHeight="1" thickBot="1" x14ac:dyDescent="0.25">
      <c r="A10" s="99" t="s">
        <v>161</v>
      </c>
      <c r="B10" s="354" t="s">
        <v>804</v>
      </c>
      <c r="C10" s="885" t="s">
        <v>277</v>
      </c>
      <c r="D10" s="886"/>
      <c r="E10" s="944" t="s">
        <v>278</v>
      </c>
      <c r="F10" s="885"/>
      <c r="G10" s="944" t="s">
        <v>796</v>
      </c>
      <c r="H10" s="886"/>
      <c r="I10" s="233" t="s">
        <v>928</v>
      </c>
      <c r="J10" s="233" t="s">
        <v>719</v>
      </c>
      <c r="K10" s="324" t="s">
        <v>115</v>
      </c>
    </row>
    <row r="11" spans="1:11" customFormat="1" x14ac:dyDescent="0.25">
      <c r="A11" s="58">
        <v>1</v>
      </c>
      <c r="B11" s="355"/>
      <c r="C11" s="966"/>
      <c r="D11" s="966"/>
      <c r="E11" s="966"/>
      <c r="F11" s="966"/>
      <c r="G11" s="966"/>
      <c r="H11" s="966"/>
      <c r="I11" s="481"/>
      <c r="J11" s="482"/>
      <c r="K11" s="490">
        <f>SUM(I11:J11)</f>
        <v>0</v>
      </c>
    </row>
    <row r="12" spans="1:11" customFormat="1" x14ac:dyDescent="0.25">
      <c r="A12" s="58">
        <v>2</v>
      </c>
      <c r="B12" s="202"/>
      <c r="C12" s="966"/>
      <c r="D12" s="966"/>
      <c r="E12" s="700"/>
      <c r="F12" s="700"/>
      <c r="G12" s="700"/>
      <c r="H12" s="700"/>
      <c r="I12" s="451"/>
      <c r="J12" s="452"/>
      <c r="K12" s="491">
        <f>SUM(I12:J12)</f>
        <v>0</v>
      </c>
    </row>
    <row r="13" spans="1:11" customFormat="1" x14ac:dyDescent="0.25">
      <c r="A13" s="63">
        <v>3</v>
      </c>
      <c r="B13" s="358"/>
      <c r="C13" s="966"/>
      <c r="D13" s="966"/>
      <c r="E13" s="700"/>
      <c r="F13" s="700"/>
      <c r="G13" s="700"/>
      <c r="H13" s="700"/>
      <c r="I13" s="451"/>
      <c r="J13" s="452"/>
      <c r="K13" s="491">
        <f t="shared" ref="K13:K31" si="0">SUM(I13:J13)</f>
        <v>0</v>
      </c>
    </row>
    <row r="14" spans="1:11" customFormat="1" x14ac:dyDescent="0.25">
      <c r="A14" s="42">
        <v>4</v>
      </c>
      <c r="B14" s="358"/>
      <c r="C14" s="966"/>
      <c r="D14" s="966"/>
      <c r="E14" s="700"/>
      <c r="F14" s="700"/>
      <c r="G14" s="700"/>
      <c r="H14" s="700"/>
      <c r="I14" s="451"/>
      <c r="J14" s="452"/>
      <c r="K14" s="491">
        <f t="shared" si="0"/>
        <v>0</v>
      </c>
    </row>
    <row r="15" spans="1:11" customFormat="1" x14ac:dyDescent="0.25">
      <c r="A15" s="63">
        <v>5</v>
      </c>
      <c r="B15" s="358"/>
      <c r="C15" s="966"/>
      <c r="D15" s="966"/>
      <c r="E15" s="700"/>
      <c r="F15" s="700"/>
      <c r="G15" s="700"/>
      <c r="H15" s="700"/>
      <c r="I15" s="451"/>
      <c r="J15" s="452"/>
      <c r="K15" s="491">
        <f t="shared" si="0"/>
        <v>0</v>
      </c>
    </row>
    <row r="16" spans="1:11" customFormat="1" x14ac:dyDescent="0.25">
      <c r="A16" s="63">
        <v>6</v>
      </c>
      <c r="B16" s="358"/>
      <c r="C16" s="966"/>
      <c r="D16" s="966"/>
      <c r="E16" s="700"/>
      <c r="F16" s="700"/>
      <c r="G16" s="700"/>
      <c r="H16" s="700"/>
      <c r="I16" s="451"/>
      <c r="J16" s="452"/>
      <c r="K16" s="491">
        <f t="shared" si="0"/>
        <v>0</v>
      </c>
    </row>
    <row r="17" spans="1:11" customFormat="1" x14ac:dyDescent="0.25">
      <c r="A17" s="42">
        <v>7</v>
      </c>
      <c r="B17" s="358"/>
      <c r="C17" s="966"/>
      <c r="D17" s="966"/>
      <c r="E17" s="700"/>
      <c r="F17" s="700"/>
      <c r="G17" s="700"/>
      <c r="H17" s="700"/>
      <c r="I17" s="451"/>
      <c r="J17" s="452"/>
      <c r="K17" s="491">
        <f t="shared" si="0"/>
        <v>0</v>
      </c>
    </row>
    <row r="18" spans="1:11" customFormat="1" x14ac:dyDescent="0.25">
      <c r="A18" s="63">
        <v>8</v>
      </c>
      <c r="B18" s="358"/>
      <c r="C18" s="966"/>
      <c r="D18" s="966"/>
      <c r="E18" s="700"/>
      <c r="F18" s="700"/>
      <c r="G18" s="700"/>
      <c r="H18" s="700"/>
      <c r="I18" s="451"/>
      <c r="J18" s="452"/>
      <c r="K18" s="491">
        <f t="shared" si="0"/>
        <v>0</v>
      </c>
    </row>
    <row r="19" spans="1:11" customFormat="1" x14ac:dyDescent="0.25">
      <c r="A19" s="42">
        <v>9</v>
      </c>
      <c r="B19" s="358"/>
      <c r="C19" s="966"/>
      <c r="D19" s="966"/>
      <c r="E19" s="700"/>
      <c r="F19" s="700"/>
      <c r="G19" s="700"/>
      <c r="H19" s="700"/>
      <c r="I19" s="451"/>
      <c r="J19" s="452"/>
      <c r="K19" s="491">
        <f t="shared" si="0"/>
        <v>0</v>
      </c>
    </row>
    <row r="20" spans="1:11" customFormat="1" x14ac:dyDescent="0.25">
      <c r="A20" s="63">
        <v>10</v>
      </c>
      <c r="B20" s="358"/>
      <c r="C20" s="966"/>
      <c r="D20" s="966"/>
      <c r="E20" s="700"/>
      <c r="F20" s="700"/>
      <c r="G20" s="700"/>
      <c r="H20" s="700"/>
      <c r="I20" s="451"/>
      <c r="J20" s="452"/>
      <c r="K20" s="491">
        <f t="shared" si="0"/>
        <v>0</v>
      </c>
    </row>
    <row r="21" spans="1:11" customFormat="1" x14ac:dyDescent="0.25">
      <c r="A21" s="63">
        <v>11</v>
      </c>
      <c r="B21" s="358"/>
      <c r="C21" s="966"/>
      <c r="D21" s="966"/>
      <c r="E21" s="700"/>
      <c r="F21" s="700"/>
      <c r="G21" s="700"/>
      <c r="H21" s="700"/>
      <c r="I21" s="451"/>
      <c r="J21" s="452"/>
      <c r="K21" s="491">
        <f t="shared" si="0"/>
        <v>0</v>
      </c>
    </row>
    <row r="22" spans="1:11" customFormat="1" x14ac:dyDescent="0.25">
      <c r="A22" s="42">
        <v>12</v>
      </c>
      <c r="B22" s="358"/>
      <c r="C22" s="966"/>
      <c r="D22" s="966"/>
      <c r="E22" s="700"/>
      <c r="F22" s="700"/>
      <c r="G22" s="700"/>
      <c r="H22" s="700"/>
      <c r="I22" s="451"/>
      <c r="J22" s="452"/>
      <c r="K22" s="491">
        <f t="shared" si="0"/>
        <v>0</v>
      </c>
    </row>
    <row r="23" spans="1:11" customFormat="1" x14ac:dyDescent="0.25">
      <c r="A23" s="63">
        <v>13</v>
      </c>
      <c r="B23" s="358"/>
      <c r="C23" s="966"/>
      <c r="D23" s="966"/>
      <c r="E23" s="700"/>
      <c r="F23" s="700"/>
      <c r="G23" s="700"/>
      <c r="H23" s="700"/>
      <c r="I23" s="451"/>
      <c r="J23" s="452"/>
      <c r="K23" s="491">
        <f t="shared" si="0"/>
        <v>0</v>
      </c>
    </row>
    <row r="24" spans="1:11" customFormat="1" x14ac:dyDescent="0.25">
      <c r="A24" s="42">
        <v>14</v>
      </c>
      <c r="B24" s="358"/>
      <c r="C24" s="966"/>
      <c r="D24" s="966"/>
      <c r="E24" s="700"/>
      <c r="F24" s="700"/>
      <c r="G24" s="700"/>
      <c r="H24" s="700"/>
      <c r="I24" s="451"/>
      <c r="J24" s="452"/>
      <c r="K24" s="491">
        <f t="shared" si="0"/>
        <v>0</v>
      </c>
    </row>
    <row r="25" spans="1:11" customFormat="1" x14ac:dyDescent="0.25">
      <c r="A25" s="63">
        <v>15</v>
      </c>
      <c r="B25" s="358"/>
      <c r="C25" s="966"/>
      <c r="D25" s="966"/>
      <c r="E25" s="700"/>
      <c r="F25" s="700"/>
      <c r="G25" s="700"/>
      <c r="H25" s="700"/>
      <c r="I25" s="451"/>
      <c r="J25" s="452"/>
      <c r="K25" s="491">
        <f t="shared" si="0"/>
        <v>0</v>
      </c>
    </row>
    <row r="26" spans="1:11" customFormat="1" x14ac:dyDescent="0.25">
      <c r="A26" s="63">
        <v>16</v>
      </c>
      <c r="B26" s="358"/>
      <c r="C26" s="966"/>
      <c r="D26" s="966"/>
      <c r="E26" s="700"/>
      <c r="F26" s="700"/>
      <c r="G26" s="700"/>
      <c r="H26" s="700"/>
      <c r="I26" s="451"/>
      <c r="J26" s="452"/>
      <c r="K26" s="491">
        <f t="shared" si="0"/>
        <v>0</v>
      </c>
    </row>
    <row r="27" spans="1:11" customFormat="1" x14ac:dyDescent="0.25">
      <c r="A27" s="42">
        <v>17</v>
      </c>
      <c r="B27" s="358"/>
      <c r="C27" s="966"/>
      <c r="D27" s="966"/>
      <c r="E27" s="700"/>
      <c r="F27" s="700"/>
      <c r="G27" s="700"/>
      <c r="H27" s="700"/>
      <c r="I27" s="451"/>
      <c r="J27" s="452"/>
      <c r="K27" s="491">
        <f t="shared" si="0"/>
        <v>0</v>
      </c>
    </row>
    <row r="28" spans="1:11" customFormat="1" x14ac:dyDescent="0.25">
      <c r="A28" s="63">
        <v>18</v>
      </c>
      <c r="B28" s="358"/>
      <c r="C28" s="966"/>
      <c r="D28" s="966"/>
      <c r="E28" s="700"/>
      <c r="F28" s="700"/>
      <c r="G28" s="700"/>
      <c r="H28" s="700"/>
      <c r="I28" s="451"/>
      <c r="J28" s="452"/>
      <c r="K28" s="491">
        <f t="shared" si="0"/>
        <v>0</v>
      </c>
    </row>
    <row r="29" spans="1:11" customFormat="1" x14ac:dyDescent="0.25">
      <c r="A29" s="42">
        <v>19</v>
      </c>
      <c r="B29" s="358"/>
      <c r="C29" s="966"/>
      <c r="D29" s="966"/>
      <c r="E29" s="700"/>
      <c r="F29" s="700"/>
      <c r="G29" s="700"/>
      <c r="H29" s="700"/>
      <c r="I29" s="451"/>
      <c r="J29" s="452"/>
      <c r="K29" s="491">
        <f t="shared" si="0"/>
        <v>0</v>
      </c>
    </row>
    <row r="30" spans="1:11" customFormat="1" x14ac:dyDescent="0.25">
      <c r="A30" s="63">
        <v>20</v>
      </c>
      <c r="B30" s="358"/>
      <c r="C30" s="966"/>
      <c r="D30" s="966"/>
      <c r="E30" s="700"/>
      <c r="F30" s="700"/>
      <c r="G30" s="700"/>
      <c r="H30" s="700"/>
      <c r="I30" s="451"/>
      <c r="J30" s="452"/>
      <c r="K30" s="491">
        <f t="shared" si="0"/>
        <v>0</v>
      </c>
    </row>
    <row r="31" spans="1:11" customFormat="1" x14ac:dyDescent="0.25">
      <c r="A31" s="63" t="s">
        <v>304</v>
      </c>
      <c r="B31" s="850"/>
      <c r="C31" s="850"/>
      <c r="D31" s="850"/>
      <c r="E31" s="850"/>
      <c r="F31" s="850"/>
      <c r="G31" s="933"/>
      <c r="H31" s="933"/>
      <c r="I31" s="492">
        <f>SUM(I11:I30)</f>
        <v>0</v>
      </c>
      <c r="J31" s="492">
        <f>SUM(J11:J30)</f>
        <v>0</v>
      </c>
      <c r="K31" s="491">
        <f t="shared" si="0"/>
        <v>0</v>
      </c>
    </row>
    <row r="32" spans="1:11" customFormat="1" x14ac:dyDescent="0.25">
      <c r="A32" s="24"/>
      <c r="B32" s="24"/>
      <c r="C32" s="24"/>
      <c r="D32" s="24"/>
      <c r="E32" s="24"/>
      <c r="F32" s="24"/>
      <c r="G32" s="24"/>
      <c r="H32" s="24"/>
      <c r="I32" s="24"/>
      <c r="J32" s="24"/>
    </row>
    <row r="33" spans="1:10" customFormat="1" x14ac:dyDescent="0.25">
      <c r="A33" s="24"/>
      <c r="B33" s="24"/>
      <c r="C33" s="24"/>
      <c r="D33" s="24"/>
      <c r="E33" s="24"/>
      <c r="F33" s="24"/>
      <c r="G33" s="24"/>
      <c r="H33" s="24"/>
      <c r="I33" s="24"/>
      <c r="J33" s="24"/>
    </row>
    <row r="34" spans="1:10" customFormat="1" ht="14.1" customHeight="1" x14ac:dyDescent="0.25">
      <c r="A34" s="775" t="s">
        <v>206</v>
      </c>
      <c r="B34" s="775"/>
      <c r="C34" s="776" t="s">
        <v>826</v>
      </c>
      <c r="D34" s="776"/>
      <c r="E34" s="776"/>
      <c r="F34" s="776"/>
      <c r="G34" s="776"/>
      <c r="H34" s="776"/>
      <c r="I34" s="776"/>
      <c r="J34" s="24"/>
    </row>
    <row r="35" spans="1:10" customFormat="1" ht="15" customHeight="1" x14ac:dyDescent="0.25">
      <c r="A35" s="24"/>
      <c r="B35" s="24"/>
      <c r="C35" s="776" t="s">
        <v>827</v>
      </c>
      <c r="D35" s="776"/>
      <c r="E35" s="776"/>
      <c r="F35" s="776"/>
      <c r="G35" s="776"/>
      <c r="H35" s="776"/>
      <c r="I35" s="776"/>
      <c r="J35" s="24"/>
    </row>
    <row r="36" spans="1:10" customFormat="1" ht="15" customHeight="1" x14ac:dyDescent="0.2">
      <c r="C36" s="776" t="s">
        <v>828</v>
      </c>
      <c r="D36" s="776"/>
      <c r="E36" s="776"/>
      <c r="F36" s="776"/>
      <c r="G36" s="776"/>
      <c r="H36" s="776"/>
      <c r="I36" s="776"/>
    </row>
    <row r="37" spans="1:10" customFormat="1" ht="12.75" x14ac:dyDescent="0.2"/>
    <row r="38" spans="1:10" customFormat="1" ht="12.75" x14ac:dyDescent="0.2"/>
  </sheetData>
  <mergeCells count="73">
    <mergeCell ref="B3:K3"/>
    <mergeCell ref="B5:H5"/>
    <mergeCell ref="C7:E7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C36:I36"/>
    <mergeCell ref="B31:D31"/>
    <mergeCell ref="E31:F31"/>
    <mergeCell ref="G31:H31"/>
    <mergeCell ref="A34:B34"/>
    <mergeCell ref="C34:I34"/>
    <mergeCell ref="C35:I35"/>
  </mergeCells>
  <phoneticPr fontId="2" type="noConversion"/>
  <pageMargins left="0.75" right="0.75" top="1" bottom="1" header="0.5" footer="0.5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21"/>
  <sheetViews>
    <sheetView topLeftCell="A4" workbookViewId="0">
      <selection activeCell="I11" sqref="I11"/>
    </sheetView>
  </sheetViews>
  <sheetFormatPr defaultColWidth="8.7109375" defaultRowHeight="15" x14ac:dyDescent="0.25"/>
  <cols>
    <col min="1" max="6" width="8.7109375" style="24"/>
    <col min="7" max="7" width="12.7109375" style="24" customWidth="1"/>
    <col min="8" max="8" width="8.7109375" style="24"/>
    <col min="9" max="11" width="20.5703125" style="24" customWidth="1"/>
    <col min="12" max="16384" width="8.7109375" style="24"/>
  </cols>
  <sheetData>
    <row r="2" spans="1:11" x14ac:dyDescent="0.25">
      <c r="I2" s="39"/>
      <c r="J2" s="25" t="s">
        <v>315</v>
      </c>
    </row>
    <row r="3" spans="1:11" ht="27.75" customHeight="1" x14ac:dyDescent="0.25">
      <c r="B3" s="937" t="s">
        <v>1055</v>
      </c>
      <c r="C3" s="937"/>
      <c r="D3" s="937"/>
      <c r="E3" s="937"/>
      <c r="F3" s="937"/>
      <c r="G3" s="937"/>
      <c r="H3" s="937"/>
      <c r="I3" s="937"/>
      <c r="J3" s="937"/>
    </row>
    <row r="4" spans="1:11" x14ac:dyDescent="0.25">
      <c r="A4" s="26"/>
      <c r="B4" s="26"/>
      <c r="C4" s="26"/>
      <c r="D4" s="26"/>
      <c r="E4" s="26"/>
      <c r="F4" s="26"/>
      <c r="G4" s="26"/>
      <c r="H4" s="26"/>
      <c r="I4" s="26"/>
      <c r="J4" s="26"/>
    </row>
    <row r="5" spans="1:11" x14ac:dyDescent="0.25">
      <c r="A5" s="26"/>
      <c r="B5" s="767" t="s">
        <v>98</v>
      </c>
      <c r="C5" s="767"/>
      <c r="D5" s="767"/>
      <c r="E5" s="767"/>
      <c r="F5" s="767"/>
      <c r="G5" s="767"/>
      <c r="H5" s="40"/>
      <c r="I5" s="40"/>
      <c r="J5" s="40"/>
    </row>
    <row r="6" spans="1:11" ht="15.75" thickBot="1" x14ac:dyDescent="0.3">
      <c r="A6" s="28"/>
      <c r="B6" s="26"/>
      <c r="C6" s="26"/>
      <c r="D6" s="26"/>
      <c r="E6" s="26"/>
      <c r="F6" s="26"/>
      <c r="G6" s="26"/>
      <c r="H6" s="26"/>
      <c r="I6" s="26"/>
      <c r="J6" s="26"/>
    </row>
    <row r="7" spans="1:11" ht="15.75" thickBot="1" x14ac:dyDescent="0.3">
      <c r="A7" s="28">
        <v>1</v>
      </c>
      <c r="B7" s="26" t="s">
        <v>99</v>
      </c>
      <c r="C7" s="768">
        <f>'150.00'!C8:F8</f>
        <v>222222222222</v>
      </c>
      <c r="D7" s="769"/>
      <c r="E7" s="770"/>
      <c r="F7" s="26"/>
      <c r="G7" s="26"/>
      <c r="H7" s="53"/>
      <c r="I7" s="53"/>
      <c r="J7" s="53"/>
    </row>
    <row r="8" spans="1:11" ht="15.75" thickBot="1" x14ac:dyDescent="0.3">
      <c r="A8" s="28">
        <v>2</v>
      </c>
      <c r="B8" s="26" t="s">
        <v>100</v>
      </c>
      <c r="C8" s="26"/>
      <c r="D8" s="26"/>
      <c r="E8" s="26"/>
      <c r="F8" s="26"/>
      <c r="G8" s="26"/>
      <c r="H8" s="29">
        <f>'150.00'!K10</f>
        <v>2021</v>
      </c>
      <c r="I8" s="26"/>
      <c r="J8" s="26"/>
    </row>
    <row r="9" spans="1:11" ht="15.75" thickBot="1" x14ac:dyDescent="0.3">
      <c r="I9" s="25" t="s">
        <v>418</v>
      </c>
      <c r="J9" s="25" t="s">
        <v>717</v>
      </c>
      <c r="K9" s="25" t="s">
        <v>315</v>
      </c>
    </row>
    <row r="10" spans="1:11" ht="45.75" customHeight="1" thickBot="1" x14ac:dyDescent="0.3">
      <c r="A10" s="49" t="s">
        <v>161</v>
      </c>
      <c r="B10" s="946" t="s">
        <v>153</v>
      </c>
      <c r="C10" s="947"/>
      <c r="D10" s="947"/>
      <c r="E10" s="947"/>
      <c r="F10" s="947"/>
      <c r="G10" s="947"/>
      <c r="H10" s="947"/>
      <c r="I10" s="233" t="s">
        <v>928</v>
      </c>
      <c r="J10" s="233" t="s">
        <v>719</v>
      </c>
      <c r="K10" s="324" t="s">
        <v>115</v>
      </c>
    </row>
    <row r="11" spans="1:11" ht="35.25" customHeight="1" x14ac:dyDescent="0.25">
      <c r="A11" s="41">
        <v>1</v>
      </c>
      <c r="B11" s="991" t="s">
        <v>265</v>
      </c>
      <c r="C11" s="992"/>
      <c r="D11" s="992"/>
      <c r="E11" s="992"/>
      <c r="F11" s="992"/>
      <c r="G11" s="992"/>
      <c r="H11" s="992"/>
      <c r="I11" s="361">
        <f>SUM(I13:I16)</f>
        <v>0</v>
      </c>
      <c r="J11" s="361">
        <f>SUM(J13:J16)</f>
        <v>0</v>
      </c>
      <c r="K11" s="359">
        <f t="shared" ref="K11:K16" si="0">SUM(I11:J11)</f>
        <v>0</v>
      </c>
    </row>
    <row r="12" spans="1:11" ht="23.25" customHeight="1" x14ac:dyDescent="0.25">
      <c r="A12" s="41"/>
      <c r="B12" s="858" t="s">
        <v>154</v>
      </c>
      <c r="C12" s="941"/>
      <c r="D12" s="941"/>
      <c r="E12" s="941"/>
      <c r="F12" s="941"/>
      <c r="G12" s="941"/>
      <c r="H12" s="941"/>
      <c r="I12" s="102"/>
      <c r="J12" s="141"/>
      <c r="K12" s="360">
        <f t="shared" si="0"/>
        <v>0</v>
      </c>
    </row>
    <row r="13" spans="1:11" ht="25.5" customHeight="1" x14ac:dyDescent="0.25">
      <c r="A13" s="42" t="s">
        <v>228</v>
      </c>
      <c r="B13" s="858" t="s">
        <v>1056</v>
      </c>
      <c r="C13" s="941"/>
      <c r="D13" s="941"/>
      <c r="E13" s="941"/>
      <c r="F13" s="941"/>
      <c r="G13" s="941"/>
      <c r="H13" s="941"/>
      <c r="I13" s="202"/>
      <c r="J13" s="286"/>
      <c r="K13" s="360">
        <f t="shared" si="0"/>
        <v>0</v>
      </c>
    </row>
    <row r="14" spans="1:11" ht="25.5" customHeight="1" x14ac:dyDescent="0.25">
      <c r="A14" s="42" t="s">
        <v>229</v>
      </c>
      <c r="B14" s="858" t="s">
        <v>1057</v>
      </c>
      <c r="C14" s="941"/>
      <c r="D14" s="941"/>
      <c r="E14" s="941"/>
      <c r="F14" s="941"/>
      <c r="G14" s="941"/>
      <c r="H14" s="941"/>
      <c r="I14" s="202"/>
      <c r="J14" s="286"/>
      <c r="K14" s="360">
        <f t="shared" si="0"/>
        <v>0</v>
      </c>
    </row>
    <row r="15" spans="1:11" ht="26.25" customHeight="1" x14ac:dyDescent="0.25">
      <c r="A15" s="42" t="s">
        <v>4</v>
      </c>
      <c r="B15" s="858" t="s">
        <v>1058</v>
      </c>
      <c r="C15" s="941"/>
      <c r="D15" s="941"/>
      <c r="E15" s="941"/>
      <c r="F15" s="941"/>
      <c r="G15" s="941"/>
      <c r="H15" s="941"/>
      <c r="I15" s="202"/>
      <c r="J15" s="286"/>
      <c r="K15" s="360">
        <f t="shared" si="0"/>
        <v>0</v>
      </c>
    </row>
    <row r="16" spans="1:11" ht="25.5" customHeight="1" thickBot="1" x14ac:dyDescent="0.3">
      <c r="A16" s="55" t="s">
        <v>230</v>
      </c>
      <c r="B16" s="949" t="s">
        <v>1059</v>
      </c>
      <c r="C16" s="950"/>
      <c r="D16" s="950"/>
      <c r="E16" s="950"/>
      <c r="F16" s="950"/>
      <c r="G16" s="950"/>
      <c r="H16" s="950"/>
      <c r="I16" s="202"/>
      <c r="J16" s="286"/>
      <c r="K16" s="360">
        <f t="shared" si="0"/>
        <v>0</v>
      </c>
    </row>
    <row r="17" spans="1:10" x14ac:dyDescent="0.25">
      <c r="A17" s="26"/>
      <c r="B17" s="48"/>
      <c r="C17" s="48"/>
      <c r="D17" s="48"/>
      <c r="E17" s="48"/>
      <c r="F17" s="48"/>
      <c r="G17" s="48"/>
      <c r="H17" s="48"/>
      <c r="I17" s="48"/>
      <c r="J17" s="48"/>
    </row>
    <row r="18" spans="1:10" x14ac:dyDescent="0.25">
      <c r="A18" s="26"/>
      <c r="B18" s="48"/>
      <c r="C18" s="48"/>
      <c r="D18" s="48"/>
      <c r="E18" s="48"/>
      <c r="F18" s="48"/>
      <c r="G18" s="48"/>
      <c r="H18" s="48"/>
      <c r="I18" s="48"/>
      <c r="J18" s="48"/>
    </row>
    <row r="19" spans="1:10" ht="21" customHeight="1" x14ac:dyDescent="0.25">
      <c r="A19" s="775" t="s">
        <v>206</v>
      </c>
      <c r="B19" s="775"/>
      <c r="C19" s="776" t="s">
        <v>829</v>
      </c>
      <c r="D19" s="776"/>
      <c r="E19" s="776"/>
      <c r="F19" s="776"/>
      <c r="G19" s="776"/>
      <c r="H19" s="776"/>
      <c r="I19" s="776"/>
    </row>
    <row r="20" spans="1:10" ht="21" customHeight="1" x14ac:dyDescent="0.25">
      <c r="C20" s="776" t="s">
        <v>830</v>
      </c>
      <c r="D20" s="776"/>
      <c r="E20" s="776"/>
      <c r="F20" s="776"/>
      <c r="G20" s="776"/>
      <c r="H20" s="776"/>
      <c r="I20" s="776"/>
    </row>
    <row r="21" spans="1:10" ht="21" customHeight="1" x14ac:dyDescent="0.25">
      <c r="C21" s="776" t="s">
        <v>831</v>
      </c>
      <c r="D21" s="776"/>
      <c r="E21" s="776"/>
      <c r="F21" s="776"/>
      <c r="G21" s="776"/>
      <c r="H21" s="776"/>
      <c r="I21" s="776"/>
    </row>
  </sheetData>
  <mergeCells count="14">
    <mergeCell ref="C7:E7"/>
    <mergeCell ref="B3:J3"/>
    <mergeCell ref="B5:G5"/>
    <mergeCell ref="C20:I20"/>
    <mergeCell ref="C21:I21"/>
    <mergeCell ref="B10:H10"/>
    <mergeCell ref="B11:H11"/>
    <mergeCell ref="B12:H12"/>
    <mergeCell ref="B13:H13"/>
    <mergeCell ref="B14:H14"/>
    <mergeCell ref="B15:H15"/>
    <mergeCell ref="B16:H16"/>
    <mergeCell ref="C19:I19"/>
    <mergeCell ref="A19:B19"/>
  </mergeCells>
  <phoneticPr fontId="2" type="noConversion"/>
  <pageMargins left="0.75" right="0.75" top="1" bottom="1" header="0.5" footer="0.5"/>
  <pageSetup paperSize="9" orientation="portrait" horizontalDpi="0" verticalDpi="0" r:id="rId1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21"/>
  <sheetViews>
    <sheetView workbookViewId="0">
      <selection activeCell="J19" sqref="J19"/>
    </sheetView>
  </sheetViews>
  <sheetFormatPr defaultColWidth="8.7109375" defaultRowHeight="15" x14ac:dyDescent="0.25"/>
  <cols>
    <col min="1" max="6" width="8.7109375" style="24"/>
    <col min="7" max="7" width="12.140625" style="24" customWidth="1"/>
    <col min="8" max="8" width="12.85546875" style="24" customWidth="1"/>
    <col min="9" max="11" width="21" style="24" customWidth="1"/>
    <col min="12" max="16384" width="8.7109375" style="24"/>
  </cols>
  <sheetData>
    <row r="2" spans="1:11" x14ac:dyDescent="0.25">
      <c r="J2" s="39"/>
      <c r="K2" s="25" t="s">
        <v>315</v>
      </c>
    </row>
    <row r="3" spans="1:11" x14ac:dyDescent="0.25">
      <c r="B3" s="937" t="s">
        <v>1163</v>
      </c>
      <c r="C3" s="937"/>
      <c r="D3" s="937"/>
      <c r="E3" s="937"/>
      <c r="F3" s="937"/>
      <c r="G3" s="937"/>
      <c r="H3" s="937"/>
      <c r="I3" s="937"/>
      <c r="J3" s="937"/>
      <c r="K3" s="937"/>
    </row>
    <row r="4" spans="1:11" x14ac:dyDescent="0.25">
      <c r="A4" s="26"/>
      <c r="B4" s="26"/>
      <c r="C4" s="26"/>
      <c r="D4" s="26"/>
      <c r="E4" s="26"/>
      <c r="F4" s="26"/>
      <c r="G4" s="26"/>
      <c r="H4" s="26"/>
      <c r="I4" s="26"/>
      <c r="J4" s="26"/>
      <c r="K4" s="26"/>
    </row>
    <row r="5" spans="1:11" x14ac:dyDescent="0.25">
      <c r="A5" s="26"/>
      <c r="B5" s="767" t="s">
        <v>98</v>
      </c>
      <c r="C5" s="767"/>
      <c r="D5" s="767"/>
      <c r="E5" s="767"/>
      <c r="F5" s="767"/>
      <c r="G5" s="767"/>
      <c r="H5" s="767"/>
      <c r="I5" s="40"/>
      <c r="J5" s="40"/>
      <c r="K5" s="40"/>
    </row>
    <row r="6" spans="1:11" ht="15.75" thickBot="1" x14ac:dyDescent="0.3">
      <c r="A6" s="28"/>
      <c r="B6" s="26"/>
      <c r="C6" s="26"/>
      <c r="D6" s="26"/>
      <c r="E6" s="26"/>
      <c r="F6" s="26"/>
      <c r="G6" s="26"/>
      <c r="H6" s="26"/>
      <c r="I6" s="26"/>
      <c r="J6" s="26"/>
      <c r="K6" s="26"/>
    </row>
    <row r="7" spans="1:11" ht="15.75" thickBot="1" x14ac:dyDescent="0.3">
      <c r="A7" s="28">
        <v>1</v>
      </c>
      <c r="B7" s="26" t="s">
        <v>99</v>
      </c>
      <c r="C7" s="768">
        <f>'150.00'!C8:F8</f>
        <v>222222222222</v>
      </c>
      <c r="D7" s="769"/>
      <c r="E7" s="770"/>
      <c r="F7" s="26"/>
      <c r="G7" s="26"/>
      <c r="H7" s="26"/>
      <c r="I7" s="53"/>
      <c r="J7" s="53"/>
      <c r="K7" s="53"/>
    </row>
    <row r="8" spans="1:11" ht="15.75" thickBot="1" x14ac:dyDescent="0.3">
      <c r="A8" s="28">
        <v>2</v>
      </c>
      <c r="B8" s="26" t="s">
        <v>100</v>
      </c>
      <c r="C8" s="26"/>
      <c r="D8" s="26"/>
      <c r="E8" s="26"/>
      <c r="F8" s="26"/>
      <c r="G8" s="26"/>
      <c r="H8" s="26"/>
      <c r="I8" s="29">
        <f>'150.00'!K10</f>
        <v>2021</v>
      </c>
      <c r="J8" s="26"/>
      <c r="K8" s="26"/>
    </row>
    <row r="9" spans="1:11" ht="15.75" thickBot="1" x14ac:dyDescent="0.3">
      <c r="I9" s="25" t="s">
        <v>418</v>
      </c>
      <c r="J9" s="25" t="s">
        <v>717</v>
      </c>
      <c r="K9" s="25" t="s">
        <v>315</v>
      </c>
    </row>
    <row r="10" spans="1:11" ht="48.75" customHeight="1" thickBot="1" x14ac:dyDescent="0.3">
      <c r="A10" s="49" t="s">
        <v>161</v>
      </c>
      <c r="B10" s="946" t="s">
        <v>153</v>
      </c>
      <c r="C10" s="947"/>
      <c r="D10" s="947"/>
      <c r="E10" s="947"/>
      <c r="F10" s="947"/>
      <c r="G10" s="947"/>
      <c r="H10" s="947"/>
      <c r="I10" s="233" t="s">
        <v>928</v>
      </c>
      <c r="J10" s="233" t="s">
        <v>719</v>
      </c>
      <c r="K10" s="324" t="s">
        <v>115</v>
      </c>
    </row>
    <row r="11" spans="1:11" ht="33" customHeight="1" x14ac:dyDescent="0.25">
      <c r="A11" s="43">
        <v>1</v>
      </c>
      <c r="B11" s="838" t="s">
        <v>266</v>
      </c>
      <c r="C11" s="839"/>
      <c r="D11" s="839"/>
      <c r="E11" s="839"/>
      <c r="F11" s="839"/>
      <c r="G11" s="839"/>
      <c r="H11" s="839"/>
      <c r="I11" s="512">
        <f>SUM(I13:I16)</f>
        <v>0</v>
      </c>
      <c r="J11" s="512">
        <f>SUM(J13:J16)</f>
        <v>0</v>
      </c>
      <c r="K11" s="513">
        <f t="shared" ref="K11:K16" si="0">SUM(I11:J11)</f>
        <v>0</v>
      </c>
    </row>
    <row r="12" spans="1:11" ht="15" customHeight="1" x14ac:dyDescent="0.25">
      <c r="A12" s="72"/>
      <c r="B12" s="858" t="s">
        <v>154</v>
      </c>
      <c r="C12" s="941"/>
      <c r="D12" s="941"/>
      <c r="E12" s="941"/>
      <c r="F12" s="941"/>
      <c r="G12" s="941"/>
      <c r="H12" s="941"/>
      <c r="I12" s="514"/>
      <c r="J12" s="498"/>
      <c r="K12" s="515">
        <f t="shared" si="0"/>
        <v>0</v>
      </c>
    </row>
    <row r="13" spans="1:11" ht="24.75" customHeight="1" x14ac:dyDescent="0.25">
      <c r="A13" s="42" t="s">
        <v>228</v>
      </c>
      <c r="B13" s="858" t="s">
        <v>5</v>
      </c>
      <c r="C13" s="941"/>
      <c r="D13" s="941"/>
      <c r="E13" s="941"/>
      <c r="F13" s="941"/>
      <c r="G13" s="941"/>
      <c r="H13" s="941"/>
      <c r="I13" s="451"/>
      <c r="J13" s="452"/>
      <c r="K13" s="515">
        <f t="shared" si="0"/>
        <v>0</v>
      </c>
    </row>
    <row r="14" spans="1:11" ht="24.75" customHeight="1" x14ac:dyDescent="0.25">
      <c r="A14" s="42" t="s">
        <v>229</v>
      </c>
      <c r="B14" s="858" t="s">
        <v>6</v>
      </c>
      <c r="C14" s="941"/>
      <c r="D14" s="941"/>
      <c r="E14" s="941"/>
      <c r="F14" s="941"/>
      <c r="G14" s="941"/>
      <c r="H14" s="941"/>
      <c r="I14" s="451"/>
      <c r="J14" s="452"/>
      <c r="K14" s="515">
        <f t="shared" si="0"/>
        <v>0</v>
      </c>
    </row>
    <row r="15" spans="1:11" ht="26.25" customHeight="1" x14ac:dyDescent="0.25">
      <c r="A15" s="42" t="s">
        <v>4</v>
      </c>
      <c r="B15" s="858" t="s">
        <v>7</v>
      </c>
      <c r="C15" s="941"/>
      <c r="D15" s="941"/>
      <c r="E15" s="941"/>
      <c r="F15" s="941"/>
      <c r="G15" s="941"/>
      <c r="H15" s="941"/>
      <c r="I15" s="451"/>
      <c r="J15" s="452"/>
      <c r="K15" s="515">
        <f t="shared" si="0"/>
        <v>0</v>
      </c>
    </row>
    <row r="16" spans="1:11" ht="24" customHeight="1" thickBot="1" x14ac:dyDescent="0.3">
      <c r="A16" s="55" t="s">
        <v>230</v>
      </c>
      <c r="B16" s="949" t="s">
        <v>8</v>
      </c>
      <c r="C16" s="950"/>
      <c r="D16" s="950"/>
      <c r="E16" s="950"/>
      <c r="F16" s="950"/>
      <c r="G16" s="950"/>
      <c r="H16" s="950"/>
      <c r="I16" s="451"/>
      <c r="J16" s="452"/>
      <c r="K16" s="515">
        <f t="shared" si="0"/>
        <v>0</v>
      </c>
    </row>
    <row r="17" spans="1:11" x14ac:dyDescent="0.25">
      <c r="A17" s="26"/>
      <c r="B17" s="48"/>
      <c r="C17" s="48"/>
      <c r="D17" s="48"/>
      <c r="E17" s="48"/>
      <c r="F17" s="48"/>
      <c r="G17" s="48"/>
      <c r="H17" s="48"/>
      <c r="I17" s="48"/>
      <c r="J17" s="48"/>
      <c r="K17" s="48"/>
    </row>
    <row r="18" spans="1:11" x14ac:dyDescent="0.25">
      <c r="A18" s="26"/>
      <c r="B18" s="48"/>
      <c r="C18" s="48"/>
      <c r="D18" s="48"/>
      <c r="E18" s="48"/>
      <c r="F18" s="48"/>
      <c r="G18" s="48"/>
      <c r="H18" s="48"/>
      <c r="I18" s="48"/>
      <c r="J18" s="48"/>
      <c r="K18" s="48"/>
    </row>
    <row r="19" spans="1:11" ht="29.45" customHeight="1" x14ac:dyDescent="0.25">
      <c r="A19" s="767" t="s">
        <v>206</v>
      </c>
      <c r="B19" s="767"/>
      <c r="C19" s="776" t="s">
        <v>835</v>
      </c>
      <c r="D19" s="776"/>
      <c r="E19" s="776"/>
      <c r="F19" s="776"/>
      <c r="G19" s="776"/>
      <c r="H19" s="776"/>
      <c r="I19" s="776"/>
    </row>
    <row r="20" spans="1:11" x14ac:dyDescent="0.25">
      <c r="C20" s="776" t="s">
        <v>836</v>
      </c>
      <c r="D20" s="776"/>
      <c r="E20" s="776"/>
      <c r="F20" s="776"/>
      <c r="G20" s="776"/>
      <c r="H20" s="776"/>
      <c r="I20" s="776"/>
      <c r="J20" s="39"/>
    </row>
    <row r="21" spans="1:11" x14ac:dyDescent="0.25">
      <c r="C21" s="776" t="s">
        <v>1061</v>
      </c>
      <c r="D21" s="776"/>
      <c r="E21" s="776"/>
      <c r="F21" s="776"/>
      <c r="G21" s="776"/>
      <c r="H21" s="776"/>
      <c r="I21" s="776"/>
    </row>
  </sheetData>
  <mergeCells count="14">
    <mergeCell ref="C7:E7"/>
    <mergeCell ref="B3:K3"/>
    <mergeCell ref="B5:H5"/>
    <mergeCell ref="B10:H10"/>
    <mergeCell ref="B11:H11"/>
    <mergeCell ref="B12:H12"/>
    <mergeCell ref="C19:I19"/>
    <mergeCell ref="C20:I20"/>
    <mergeCell ref="C21:I21"/>
    <mergeCell ref="A19:B19"/>
    <mergeCell ref="B13:H13"/>
    <mergeCell ref="B14:H14"/>
    <mergeCell ref="B15:H15"/>
    <mergeCell ref="B16:H16"/>
  </mergeCells>
  <phoneticPr fontId="2" type="noConversion"/>
  <pageMargins left="0.75" right="0.75" top="1" bottom="1" header="0.5" footer="0.5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29"/>
  <sheetViews>
    <sheetView workbookViewId="0">
      <selection activeCell="M19" sqref="M19"/>
    </sheetView>
  </sheetViews>
  <sheetFormatPr defaultColWidth="8.7109375" defaultRowHeight="15" x14ac:dyDescent="0.25"/>
  <cols>
    <col min="1" max="4" width="8.7109375" style="24"/>
    <col min="5" max="5" width="13.85546875" style="24" customWidth="1"/>
    <col min="6" max="8" width="8.7109375" style="24"/>
    <col min="9" max="11" width="18.85546875" style="24" customWidth="1"/>
    <col min="12" max="16384" width="8.7109375" style="24"/>
  </cols>
  <sheetData>
    <row r="2" spans="1:11" x14ac:dyDescent="0.25">
      <c r="H2" s="39"/>
      <c r="I2" s="25" t="s">
        <v>315</v>
      </c>
    </row>
    <row r="3" spans="1:11" x14ac:dyDescent="0.25">
      <c r="B3" s="937" t="s">
        <v>141</v>
      </c>
      <c r="C3" s="937"/>
      <c r="D3" s="937"/>
      <c r="E3" s="937"/>
      <c r="F3" s="937"/>
      <c r="G3" s="937"/>
      <c r="H3" s="937"/>
      <c r="I3" s="937"/>
    </row>
    <row r="4" spans="1:11" x14ac:dyDescent="0.25">
      <c r="A4" s="26"/>
      <c r="B4" s="26"/>
      <c r="C4" s="26"/>
      <c r="D4" s="26"/>
      <c r="E4" s="26"/>
      <c r="F4" s="26"/>
      <c r="G4" s="26"/>
      <c r="H4" s="26"/>
      <c r="I4" s="26"/>
    </row>
    <row r="5" spans="1:11" x14ac:dyDescent="0.25">
      <c r="A5" s="26"/>
      <c r="B5" s="40" t="s">
        <v>98</v>
      </c>
      <c r="C5" s="40"/>
      <c r="D5" s="40"/>
      <c r="E5" s="40"/>
      <c r="F5" s="40"/>
      <c r="G5" s="40"/>
      <c r="H5" s="40"/>
      <c r="I5" s="40"/>
    </row>
    <row r="6" spans="1:11" ht="15.75" thickBot="1" x14ac:dyDescent="0.3">
      <c r="A6" s="28"/>
      <c r="B6" s="26"/>
      <c r="C6" s="26"/>
      <c r="D6" s="26"/>
      <c r="E6" s="26"/>
      <c r="F6" s="26"/>
      <c r="G6" s="26"/>
      <c r="H6" s="26"/>
      <c r="I6" s="26"/>
    </row>
    <row r="7" spans="1:11" ht="15.75" thickBot="1" x14ac:dyDescent="0.3">
      <c r="A7" s="28">
        <v>1</v>
      </c>
      <c r="B7" s="26" t="s">
        <v>99</v>
      </c>
      <c r="C7" s="768">
        <f>'150.00'!C8:F8</f>
        <v>222222222222</v>
      </c>
      <c r="D7" s="769"/>
      <c r="E7" s="770"/>
      <c r="F7" s="26"/>
      <c r="G7" s="53"/>
      <c r="H7" s="53"/>
      <c r="I7" s="53"/>
    </row>
    <row r="8" spans="1:11" ht="15.75" thickBot="1" x14ac:dyDescent="0.3">
      <c r="A8" s="28"/>
      <c r="B8" s="26"/>
      <c r="C8" s="26"/>
      <c r="D8" s="26"/>
      <c r="E8" s="26"/>
      <c r="F8" s="26"/>
      <c r="G8" s="26"/>
      <c r="H8" s="26"/>
      <c r="I8" s="26"/>
    </row>
    <row r="9" spans="1:11" ht="31.5" customHeight="1" thickBot="1" x14ac:dyDescent="0.3">
      <c r="A9" s="28">
        <v>2</v>
      </c>
      <c r="B9" s="963" t="s">
        <v>100</v>
      </c>
      <c r="C9" s="963"/>
      <c r="D9" s="963"/>
      <c r="E9" s="963"/>
      <c r="F9" s="993"/>
      <c r="G9" s="29">
        <f>'150.00'!K10</f>
        <v>2021</v>
      </c>
      <c r="H9" s="26"/>
      <c r="I9" s="26"/>
    </row>
    <row r="10" spans="1:11" ht="15.75" thickBot="1" x14ac:dyDescent="0.3">
      <c r="I10" s="25" t="s">
        <v>418</v>
      </c>
      <c r="J10" s="25" t="s">
        <v>717</v>
      </c>
      <c r="K10" s="25" t="s">
        <v>315</v>
      </c>
    </row>
    <row r="11" spans="1:11" ht="54" customHeight="1" thickBot="1" x14ac:dyDescent="0.3">
      <c r="A11" s="49" t="s">
        <v>161</v>
      </c>
      <c r="B11" s="771" t="s">
        <v>153</v>
      </c>
      <c r="C11" s="771"/>
      <c r="D11" s="771"/>
      <c r="E11" s="771"/>
      <c r="F11" s="771"/>
      <c r="G11" s="771"/>
      <c r="H11" s="771"/>
      <c r="I11" s="233" t="s">
        <v>928</v>
      </c>
      <c r="J11" s="233" t="s">
        <v>719</v>
      </c>
      <c r="K11" s="324" t="s">
        <v>115</v>
      </c>
    </row>
    <row r="12" spans="1:11" ht="26.25" customHeight="1" x14ac:dyDescent="0.25">
      <c r="A12" s="72">
        <v>1</v>
      </c>
      <c r="B12" s="835" t="s">
        <v>29</v>
      </c>
      <c r="C12" s="835"/>
      <c r="D12" s="835"/>
      <c r="E12" s="835"/>
      <c r="F12" s="835"/>
      <c r="G12" s="835"/>
      <c r="H12" s="835"/>
      <c r="I12" s="516"/>
      <c r="J12" s="516"/>
      <c r="K12" s="516"/>
    </row>
    <row r="13" spans="1:11" ht="26.25" customHeight="1" x14ac:dyDescent="0.25">
      <c r="A13" s="72">
        <v>2</v>
      </c>
      <c r="B13" s="835" t="s">
        <v>30</v>
      </c>
      <c r="C13" s="772"/>
      <c r="D13" s="772"/>
      <c r="E13" s="772"/>
      <c r="F13" s="772"/>
      <c r="G13" s="772"/>
      <c r="H13" s="772"/>
      <c r="I13" s="516"/>
      <c r="J13" s="516"/>
      <c r="K13" s="516"/>
    </row>
    <row r="14" spans="1:11" ht="27.75" customHeight="1" x14ac:dyDescent="0.25">
      <c r="A14" s="72">
        <v>3</v>
      </c>
      <c r="B14" s="561" t="s">
        <v>286</v>
      </c>
      <c r="C14" s="561"/>
      <c r="D14" s="561"/>
      <c r="E14" s="561"/>
      <c r="F14" s="561"/>
      <c r="G14" s="561"/>
      <c r="H14" s="561"/>
      <c r="I14" s="434">
        <f>(I15/I16)*I17*(I18+I19+I20)</f>
        <v>0</v>
      </c>
      <c r="J14" s="434">
        <f>(J15/J16)*J17*(J18+J19+J20)</f>
        <v>0</v>
      </c>
      <c r="K14" s="434">
        <f>(K15/K16)*K17*(K18+K19+K20)</f>
        <v>0</v>
      </c>
    </row>
    <row r="15" spans="1:11" x14ac:dyDescent="0.25">
      <c r="A15" s="72" t="s">
        <v>228</v>
      </c>
      <c r="B15" s="835" t="s">
        <v>9</v>
      </c>
      <c r="C15" s="835"/>
      <c r="D15" s="835"/>
      <c r="E15" s="835"/>
      <c r="F15" s="835"/>
      <c r="G15" s="835"/>
      <c r="H15" s="835"/>
      <c r="I15" s="516"/>
      <c r="J15" s="516"/>
      <c r="K15" s="516"/>
    </row>
    <row r="16" spans="1:11" x14ac:dyDescent="0.25">
      <c r="A16" s="72" t="s">
        <v>229</v>
      </c>
      <c r="B16" s="835" t="s">
        <v>10</v>
      </c>
      <c r="C16" s="835"/>
      <c r="D16" s="835"/>
      <c r="E16" s="835"/>
      <c r="F16" s="835"/>
      <c r="G16" s="835"/>
      <c r="H16" s="835"/>
      <c r="I16" s="516">
        <v>9.9999999999999991E-22</v>
      </c>
      <c r="J16" s="516">
        <v>9.9999999999999991E-22</v>
      </c>
      <c r="K16" s="516">
        <v>9.9999999999999991E-22</v>
      </c>
    </row>
    <row r="17" spans="1:11" x14ac:dyDescent="0.25">
      <c r="A17" s="72" t="s">
        <v>4</v>
      </c>
      <c r="B17" s="835" t="s">
        <v>13</v>
      </c>
      <c r="C17" s="835"/>
      <c r="D17" s="835"/>
      <c r="E17" s="835"/>
      <c r="F17" s="835"/>
      <c r="G17" s="835"/>
      <c r="H17" s="835"/>
      <c r="I17" s="516">
        <v>4</v>
      </c>
      <c r="J17" s="516">
        <v>4</v>
      </c>
      <c r="K17" s="516">
        <v>4</v>
      </c>
    </row>
    <row r="18" spans="1:11" ht="27" customHeight="1" x14ac:dyDescent="0.25">
      <c r="A18" s="72" t="s">
        <v>230</v>
      </c>
      <c r="B18" s="835" t="s">
        <v>31</v>
      </c>
      <c r="C18" s="835"/>
      <c r="D18" s="835"/>
      <c r="E18" s="835"/>
      <c r="F18" s="835"/>
      <c r="G18" s="835"/>
      <c r="H18" s="835"/>
      <c r="I18" s="516"/>
      <c r="J18" s="516"/>
      <c r="K18" s="516"/>
    </row>
    <row r="19" spans="1:11" ht="33" customHeight="1" x14ac:dyDescent="0.25">
      <c r="A19" s="72" t="s">
        <v>231</v>
      </c>
      <c r="B19" s="835" t="s">
        <v>32</v>
      </c>
      <c r="C19" s="835"/>
      <c r="D19" s="835"/>
      <c r="E19" s="835"/>
      <c r="F19" s="835"/>
      <c r="G19" s="835"/>
      <c r="H19" s="835"/>
      <c r="I19" s="516"/>
      <c r="J19" s="516"/>
      <c r="K19" s="516"/>
    </row>
    <row r="20" spans="1:11" ht="74.25" customHeight="1" x14ac:dyDescent="0.25">
      <c r="A20" s="72" t="s">
        <v>11</v>
      </c>
      <c r="B20" s="835" t="s">
        <v>33</v>
      </c>
      <c r="C20" s="835"/>
      <c r="D20" s="835"/>
      <c r="E20" s="835"/>
      <c r="F20" s="835"/>
      <c r="G20" s="835"/>
      <c r="H20" s="835"/>
      <c r="I20" s="516"/>
      <c r="J20" s="516"/>
      <c r="K20" s="516"/>
    </row>
    <row r="21" spans="1:11" ht="25.5" customHeight="1" thickBot="1" x14ac:dyDescent="0.3">
      <c r="A21" s="73">
        <v>4</v>
      </c>
      <c r="B21" s="853" t="s">
        <v>267</v>
      </c>
      <c r="C21" s="853"/>
      <c r="D21" s="853"/>
      <c r="E21" s="853"/>
      <c r="F21" s="853"/>
      <c r="G21" s="853"/>
      <c r="H21" s="853"/>
      <c r="I21" s="469">
        <f>I12+I13+I14</f>
        <v>0</v>
      </c>
      <c r="J21" s="469">
        <f>J12+J13+J14</f>
        <v>0</v>
      </c>
      <c r="K21" s="469">
        <f>K12+K13+K14</f>
        <v>0</v>
      </c>
    </row>
    <row r="22" spans="1:11" x14ac:dyDescent="0.25">
      <c r="A22" s="26"/>
      <c r="B22" s="48"/>
      <c r="C22" s="48"/>
      <c r="D22" s="48"/>
      <c r="E22" s="48"/>
      <c r="F22" s="48"/>
      <c r="G22" s="48"/>
      <c r="H22" s="48"/>
      <c r="I22" s="48"/>
    </row>
    <row r="23" spans="1:11" x14ac:dyDescent="0.25">
      <c r="A23" s="26"/>
      <c r="B23" s="48"/>
      <c r="C23" s="48"/>
      <c r="D23" s="48"/>
      <c r="E23" s="48"/>
      <c r="F23" s="48"/>
      <c r="G23" s="48"/>
      <c r="H23" s="48"/>
      <c r="I23" s="48"/>
    </row>
    <row r="24" spans="1:11" x14ac:dyDescent="0.25">
      <c r="A24" s="26"/>
      <c r="B24" s="48"/>
      <c r="C24" s="39"/>
      <c r="D24" s="39"/>
      <c r="E24" s="39"/>
      <c r="F24" s="39"/>
      <c r="G24" s="39"/>
      <c r="H24" s="39"/>
      <c r="I24" s="48"/>
    </row>
    <row r="25" spans="1:11" ht="15" customHeight="1" x14ac:dyDescent="0.25">
      <c r="A25" s="767" t="s">
        <v>206</v>
      </c>
      <c r="B25" s="767"/>
      <c r="C25" s="776" t="s">
        <v>1062</v>
      </c>
      <c r="D25" s="776"/>
      <c r="E25" s="776"/>
      <c r="F25" s="776"/>
      <c r="G25" s="776"/>
      <c r="H25" s="776"/>
      <c r="I25" s="776"/>
    </row>
    <row r="26" spans="1:11" ht="15" customHeight="1" x14ac:dyDescent="0.25">
      <c r="A26" s="27"/>
      <c r="B26" s="27"/>
      <c r="C26" s="776" t="s">
        <v>1063</v>
      </c>
      <c r="D26" s="776"/>
      <c r="E26" s="776"/>
      <c r="F26" s="776"/>
      <c r="G26" s="776"/>
      <c r="H26" s="776"/>
      <c r="I26" s="776"/>
    </row>
    <row r="27" spans="1:11" ht="15" customHeight="1" x14ac:dyDescent="0.25">
      <c r="A27" s="27"/>
      <c r="B27" s="27"/>
      <c r="C27" s="776" t="s">
        <v>840</v>
      </c>
      <c r="D27" s="776"/>
      <c r="E27" s="776"/>
      <c r="F27" s="776"/>
      <c r="G27" s="776"/>
      <c r="H27" s="776"/>
      <c r="I27" s="776"/>
    </row>
    <row r="28" spans="1:11" ht="15" customHeight="1" x14ac:dyDescent="0.25">
      <c r="A28" s="27"/>
      <c r="B28" s="27"/>
      <c r="C28" s="343"/>
      <c r="D28" s="343"/>
      <c r="E28" s="343"/>
      <c r="F28" s="343"/>
      <c r="G28" s="6"/>
      <c r="H28" s="6"/>
    </row>
    <row r="29" spans="1:11" x14ac:dyDescent="0.25">
      <c r="B29" s="25" t="s">
        <v>14</v>
      </c>
      <c r="C29" s="86" t="s">
        <v>12</v>
      </c>
      <c r="D29" s="86"/>
      <c r="E29" s="86"/>
      <c r="F29" s="86"/>
      <c r="G29" s="86"/>
      <c r="H29" s="86"/>
    </row>
  </sheetData>
  <mergeCells count="18">
    <mergeCell ref="C26:I26"/>
    <mergeCell ref="C27:I27"/>
    <mergeCell ref="C7:E7"/>
    <mergeCell ref="B11:H11"/>
    <mergeCell ref="B16:H16"/>
    <mergeCell ref="B17:H17"/>
    <mergeCell ref="B20:H20"/>
    <mergeCell ref="B21:H21"/>
    <mergeCell ref="A25:B25"/>
    <mergeCell ref="C25:I25"/>
    <mergeCell ref="B19:H19"/>
    <mergeCell ref="B18:H18"/>
    <mergeCell ref="B3:I3"/>
    <mergeCell ref="B14:H14"/>
    <mergeCell ref="B15:H15"/>
    <mergeCell ref="B12:H12"/>
    <mergeCell ref="B13:H13"/>
    <mergeCell ref="B9:F9"/>
  </mergeCells>
  <phoneticPr fontId="2" type="noConversion"/>
  <pageMargins left="0.75" right="0.75" top="1" bottom="1" header="0.5" footer="0.5"/>
  <pageSetup paperSize="9" orientation="portrait" horizontalDpi="0" verticalDpi="0" r:id="rId1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43"/>
  <sheetViews>
    <sheetView workbookViewId="0">
      <selection activeCell="I40" sqref="I40"/>
    </sheetView>
  </sheetViews>
  <sheetFormatPr defaultColWidth="8.7109375" defaultRowHeight="15" x14ac:dyDescent="0.25"/>
  <cols>
    <col min="1" max="1" width="8.7109375" style="24"/>
    <col min="2" max="2" width="11" style="24" customWidth="1"/>
    <col min="3" max="3" width="17" style="24" customWidth="1"/>
    <col min="4" max="4" width="14.28515625" style="24" customWidth="1"/>
    <col min="5" max="8" width="11.85546875" style="24" customWidth="1"/>
    <col min="9" max="11" width="19.42578125" style="24" customWidth="1"/>
    <col min="12" max="16384" width="8.7109375" style="24"/>
  </cols>
  <sheetData>
    <row r="2" spans="1:11" x14ac:dyDescent="0.25">
      <c r="H2" s="39"/>
      <c r="I2" s="39" t="s">
        <v>315</v>
      </c>
    </row>
    <row r="3" spans="1:11" x14ac:dyDescent="0.25">
      <c r="B3" s="937" t="s">
        <v>15</v>
      </c>
      <c r="C3" s="937"/>
      <c r="D3" s="937"/>
      <c r="E3" s="937"/>
      <c r="F3" s="937"/>
      <c r="G3" s="937"/>
      <c r="H3" s="937"/>
      <c r="I3" s="937"/>
    </row>
    <row r="4" spans="1:11" x14ac:dyDescent="0.25">
      <c r="A4" s="26"/>
      <c r="B4" s="26"/>
      <c r="C4" s="26"/>
      <c r="D4" s="26"/>
      <c r="E4" s="26"/>
      <c r="F4" s="26"/>
      <c r="G4" s="26"/>
      <c r="H4" s="26"/>
      <c r="I4" s="26"/>
    </row>
    <row r="5" spans="1:11" x14ac:dyDescent="0.25">
      <c r="A5" s="26"/>
      <c r="B5" s="767" t="s">
        <v>98</v>
      </c>
      <c r="C5" s="767"/>
      <c r="D5" s="767"/>
      <c r="E5" s="767"/>
      <c r="F5" s="767"/>
      <c r="G5" s="40"/>
      <c r="H5" s="40"/>
      <c r="I5" s="40"/>
    </row>
    <row r="6" spans="1:11" ht="15.75" thickBot="1" x14ac:dyDescent="0.3">
      <c r="A6" s="28"/>
      <c r="B6" s="26"/>
      <c r="C6" s="26"/>
      <c r="D6" s="26"/>
      <c r="E6" s="26"/>
      <c r="F6" s="26"/>
      <c r="G6" s="26"/>
      <c r="H6" s="26"/>
      <c r="I6" s="26"/>
    </row>
    <row r="7" spans="1:11" ht="15.75" thickBot="1" x14ac:dyDescent="0.3">
      <c r="A7" s="28">
        <v>1</v>
      </c>
      <c r="B7" s="26" t="s">
        <v>99</v>
      </c>
      <c r="C7" s="768">
        <f>'150.00'!C8:F8</f>
        <v>222222222222</v>
      </c>
      <c r="D7" s="769"/>
      <c r="E7" s="770"/>
      <c r="F7" s="26"/>
      <c r="G7" s="775"/>
      <c r="H7" s="775"/>
      <c r="I7" s="775"/>
    </row>
    <row r="8" spans="1:11" ht="15.75" thickBot="1" x14ac:dyDescent="0.3">
      <c r="A8" s="28"/>
      <c r="B8" s="26"/>
      <c r="C8" s="26"/>
      <c r="D8" s="26"/>
      <c r="E8" s="26"/>
      <c r="F8" s="26"/>
      <c r="G8" s="26"/>
      <c r="H8" s="26"/>
      <c r="I8" s="26"/>
    </row>
    <row r="9" spans="1:11" ht="31.5" customHeight="1" thickBot="1" x14ac:dyDescent="0.3">
      <c r="A9" s="28">
        <v>2</v>
      </c>
      <c r="B9" s="980" t="s">
        <v>100</v>
      </c>
      <c r="C9" s="980"/>
      <c r="D9" s="980"/>
      <c r="E9" s="980"/>
      <c r="F9" s="981"/>
      <c r="G9" s="29">
        <f>'150.00'!K10</f>
        <v>2021</v>
      </c>
      <c r="H9" s="26"/>
      <c r="I9" s="26"/>
    </row>
    <row r="10" spans="1:11" ht="15.75" thickBot="1" x14ac:dyDescent="0.3">
      <c r="I10" s="25" t="s">
        <v>418</v>
      </c>
      <c r="J10" s="25" t="s">
        <v>717</v>
      </c>
      <c r="K10" s="25" t="s">
        <v>315</v>
      </c>
    </row>
    <row r="11" spans="1:11" ht="49.5" customHeight="1" thickBot="1" x14ac:dyDescent="0.3">
      <c r="A11" s="49" t="s">
        <v>161</v>
      </c>
      <c r="B11" s="771" t="s">
        <v>153</v>
      </c>
      <c r="C11" s="771"/>
      <c r="D11" s="771"/>
      <c r="E11" s="771"/>
      <c r="F11" s="771"/>
      <c r="G11" s="771"/>
      <c r="H11" s="771"/>
      <c r="I11" s="771" t="s">
        <v>928</v>
      </c>
      <c r="J11" s="771" t="s">
        <v>719</v>
      </c>
      <c r="K11" s="996" t="s">
        <v>115</v>
      </c>
    </row>
    <row r="12" spans="1:11" ht="49.5" customHeight="1" thickBot="1" x14ac:dyDescent="0.3">
      <c r="A12" s="44"/>
      <c r="B12" s="244" t="s">
        <v>422</v>
      </c>
      <c r="C12" s="244" t="s">
        <v>837</v>
      </c>
      <c r="D12" s="244" t="s">
        <v>838</v>
      </c>
      <c r="E12" s="244" t="s">
        <v>839</v>
      </c>
      <c r="F12" s="244" t="s">
        <v>732</v>
      </c>
      <c r="G12" s="884" t="s">
        <v>733</v>
      </c>
      <c r="H12" s="998"/>
      <c r="I12" s="995"/>
      <c r="J12" s="995"/>
      <c r="K12" s="997"/>
    </row>
    <row r="13" spans="1:11" ht="24.75" customHeight="1" x14ac:dyDescent="0.25">
      <c r="A13" s="63">
        <v>1</v>
      </c>
      <c r="B13" s="848" t="s">
        <v>16</v>
      </c>
      <c r="C13" s="848"/>
      <c r="D13" s="848"/>
      <c r="E13" s="848"/>
      <c r="F13" s="848"/>
      <c r="G13" s="848"/>
      <c r="H13" s="848"/>
      <c r="I13" s="64">
        <f>SUM(I14:I18)</f>
        <v>0</v>
      </c>
      <c r="J13" s="64">
        <f>SUM(J14:J18)</f>
        <v>0</v>
      </c>
      <c r="K13" s="64">
        <f t="shared" ref="K13:K36" si="0">SUM(I13:J13)</f>
        <v>0</v>
      </c>
    </row>
    <row r="14" spans="1:11" ht="24.75" customHeight="1" x14ac:dyDescent="0.25">
      <c r="A14" s="63"/>
      <c r="B14" s="369"/>
      <c r="C14" s="369"/>
      <c r="D14" s="369"/>
      <c r="E14" s="369"/>
      <c r="F14" s="369"/>
      <c r="G14" s="887"/>
      <c r="H14" s="889"/>
      <c r="I14" s="370"/>
      <c r="J14" s="370"/>
      <c r="K14" s="64">
        <f t="shared" si="0"/>
        <v>0</v>
      </c>
    </row>
    <row r="15" spans="1:11" ht="24.75" customHeight="1" x14ac:dyDescent="0.25">
      <c r="A15" s="63"/>
      <c r="B15" s="369"/>
      <c r="C15" s="369"/>
      <c r="D15" s="369"/>
      <c r="E15" s="369"/>
      <c r="F15" s="369"/>
      <c r="G15" s="887"/>
      <c r="H15" s="889"/>
      <c r="I15" s="370"/>
      <c r="J15" s="370"/>
      <c r="K15" s="64">
        <f t="shared" si="0"/>
        <v>0</v>
      </c>
    </row>
    <row r="16" spans="1:11" ht="24.75" customHeight="1" x14ac:dyDescent="0.25">
      <c r="A16" s="63"/>
      <c r="B16" s="369"/>
      <c r="C16" s="369"/>
      <c r="D16" s="369"/>
      <c r="E16" s="369"/>
      <c r="F16" s="369"/>
      <c r="G16" s="887"/>
      <c r="H16" s="889"/>
      <c r="I16" s="370"/>
      <c r="J16" s="370"/>
      <c r="K16" s="64">
        <f t="shared" si="0"/>
        <v>0</v>
      </c>
    </row>
    <row r="17" spans="1:11" ht="24.75" customHeight="1" x14ac:dyDescent="0.25">
      <c r="A17" s="63"/>
      <c r="B17" s="369"/>
      <c r="C17" s="369"/>
      <c r="D17" s="369"/>
      <c r="E17" s="369"/>
      <c r="F17" s="369"/>
      <c r="G17" s="887"/>
      <c r="H17" s="889"/>
      <c r="I17" s="370"/>
      <c r="J17" s="370"/>
      <c r="K17" s="64">
        <f t="shared" si="0"/>
        <v>0</v>
      </c>
    </row>
    <row r="18" spans="1:11" ht="24.75" customHeight="1" x14ac:dyDescent="0.25">
      <c r="A18" s="63"/>
      <c r="B18" s="369"/>
      <c r="C18" s="369"/>
      <c r="D18" s="369"/>
      <c r="E18" s="369"/>
      <c r="F18" s="369"/>
      <c r="G18" s="887"/>
      <c r="H18" s="889"/>
      <c r="I18" s="370"/>
      <c r="J18" s="370"/>
      <c r="K18" s="64">
        <f t="shared" si="0"/>
        <v>0</v>
      </c>
    </row>
    <row r="19" spans="1:11" ht="29.25" customHeight="1" x14ac:dyDescent="0.25">
      <c r="A19" s="42">
        <v>2</v>
      </c>
      <c r="B19" s="835" t="s">
        <v>18</v>
      </c>
      <c r="C19" s="835"/>
      <c r="D19" s="835"/>
      <c r="E19" s="835"/>
      <c r="F19" s="835"/>
      <c r="G19" s="835"/>
      <c r="H19" s="835"/>
      <c r="I19" s="64">
        <f>SUM(I20:I24)</f>
        <v>0</v>
      </c>
      <c r="J19" s="64">
        <f>SUM(J20:J24)</f>
        <v>0</v>
      </c>
      <c r="K19" s="64">
        <f t="shared" si="0"/>
        <v>0</v>
      </c>
    </row>
    <row r="20" spans="1:11" ht="24.75" customHeight="1" x14ac:dyDescent="0.25">
      <c r="A20" s="63"/>
      <c r="B20" s="369"/>
      <c r="C20" s="369"/>
      <c r="D20" s="369"/>
      <c r="E20" s="369"/>
      <c r="F20" s="369"/>
      <c r="G20" s="887"/>
      <c r="H20" s="889"/>
      <c r="I20" s="370"/>
      <c r="J20" s="370"/>
      <c r="K20" s="64">
        <f t="shared" si="0"/>
        <v>0</v>
      </c>
    </row>
    <row r="21" spans="1:11" ht="24.75" customHeight="1" x14ac:dyDescent="0.25">
      <c r="A21" s="63"/>
      <c r="B21" s="369"/>
      <c r="C21" s="369"/>
      <c r="D21" s="369"/>
      <c r="E21" s="369"/>
      <c r="F21" s="369"/>
      <c r="G21" s="887"/>
      <c r="H21" s="889"/>
      <c r="I21" s="370"/>
      <c r="J21" s="370"/>
      <c r="K21" s="64">
        <f t="shared" si="0"/>
        <v>0</v>
      </c>
    </row>
    <row r="22" spans="1:11" ht="24.75" customHeight="1" x14ac:dyDescent="0.25">
      <c r="A22" s="63"/>
      <c r="B22" s="369"/>
      <c r="C22" s="369"/>
      <c r="D22" s="369"/>
      <c r="E22" s="369"/>
      <c r="F22" s="369"/>
      <c r="G22" s="887"/>
      <c r="H22" s="889"/>
      <c r="I22" s="370"/>
      <c r="J22" s="370"/>
      <c r="K22" s="64">
        <f t="shared" si="0"/>
        <v>0</v>
      </c>
    </row>
    <row r="23" spans="1:11" ht="24.75" customHeight="1" x14ac:dyDescent="0.25">
      <c r="A23" s="63"/>
      <c r="B23" s="369"/>
      <c r="C23" s="369"/>
      <c r="D23" s="369"/>
      <c r="E23" s="369"/>
      <c r="F23" s="369"/>
      <c r="G23" s="887"/>
      <c r="H23" s="889"/>
      <c r="I23" s="370"/>
      <c r="J23" s="370"/>
      <c r="K23" s="64">
        <f t="shared" si="0"/>
        <v>0</v>
      </c>
    </row>
    <row r="24" spans="1:11" ht="24.75" customHeight="1" x14ac:dyDescent="0.25">
      <c r="A24" s="63"/>
      <c r="B24" s="369"/>
      <c r="C24" s="369"/>
      <c r="D24" s="369"/>
      <c r="E24" s="369"/>
      <c r="F24" s="369"/>
      <c r="G24" s="887"/>
      <c r="H24" s="889"/>
      <c r="I24" s="370"/>
      <c r="J24" s="370"/>
      <c r="K24" s="64">
        <f t="shared" si="0"/>
        <v>0</v>
      </c>
    </row>
    <row r="25" spans="1:11" ht="30" customHeight="1" x14ac:dyDescent="0.25">
      <c r="A25" s="42">
        <v>3</v>
      </c>
      <c r="B25" s="835" t="s">
        <v>19</v>
      </c>
      <c r="C25" s="835"/>
      <c r="D25" s="835"/>
      <c r="E25" s="835"/>
      <c r="F25" s="835"/>
      <c r="G25" s="835"/>
      <c r="H25" s="835"/>
      <c r="I25" s="64">
        <f>SUM(I26:I30)</f>
        <v>0</v>
      </c>
      <c r="J25" s="64">
        <f>SUM(J26:J30)</f>
        <v>0</v>
      </c>
      <c r="K25" s="64">
        <f t="shared" si="0"/>
        <v>0</v>
      </c>
    </row>
    <row r="26" spans="1:11" ht="24.75" customHeight="1" x14ac:dyDescent="0.25">
      <c r="A26" s="63"/>
      <c r="B26" s="369"/>
      <c r="C26" s="369"/>
      <c r="D26" s="369"/>
      <c r="E26" s="369"/>
      <c r="F26" s="369"/>
      <c r="G26" s="887"/>
      <c r="H26" s="889"/>
      <c r="I26" s="370"/>
      <c r="J26" s="370"/>
      <c r="K26" s="64">
        <f t="shared" si="0"/>
        <v>0</v>
      </c>
    </row>
    <row r="27" spans="1:11" ht="24.75" customHeight="1" x14ac:dyDescent="0.25">
      <c r="A27" s="63"/>
      <c r="B27" s="369"/>
      <c r="C27" s="369"/>
      <c r="D27" s="369"/>
      <c r="E27" s="369"/>
      <c r="F27" s="369"/>
      <c r="G27" s="887"/>
      <c r="H27" s="889"/>
      <c r="I27" s="370"/>
      <c r="J27" s="370"/>
      <c r="K27" s="64">
        <f t="shared" si="0"/>
        <v>0</v>
      </c>
    </row>
    <row r="28" spans="1:11" ht="24.75" customHeight="1" x14ac:dyDescent="0.25">
      <c r="A28" s="63"/>
      <c r="B28" s="369"/>
      <c r="C28" s="369"/>
      <c r="D28" s="369"/>
      <c r="E28" s="369"/>
      <c r="F28" s="369"/>
      <c r="G28" s="887"/>
      <c r="H28" s="889"/>
      <c r="I28" s="370"/>
      <c r="J28" s="370"/>
      <c r="K28" s="64">
        <f t="shared" si="0"/>
        <v>0</v>
      </c>
    </row>
    <row r="29" spans="1:11" ht="24.75" customHeight="1" x14ac:dyDescent="0.25">
      <c r="A29" s="63"/>
      <c r="B29" s="369"/>
      <c r="C29" s="369"/>
      <c r="D29" s="369"/>
      <c r="E29" s="369"/>
      <c r="F29" s="369"/>
      <c r="G29" s="887"/>
      <c r="H29" s="889"/>
      <c r="I29" s="370"/>
      <c r="J29" s="370"/>
      <c r="K29" s="64">
        <f t="shared" si="0"/>
        <v>0</v>
      </c>
    </row>
    <row r="30" spans="1:11" ht="24.75" customHeight="1" x14ac:dyDescent="0.25">
      <c r="A30" s="63"/>
      <c r="B30" s="369"/>
      <c r="C30" s="369"/>
      <c r="D30" s="369"/>
      <c r="E30" s="369"/>
      <c r="F30" s="369"/>
      <c r="G30" s="887"/>
      <c r="H30" s="889"/>
      <c r="I30" s="370"/>
      <c r="J30" s="370"/>
      <c r="K30" s="64">
        <f t="shared" si="0"/>
        <v>0</v>
      </c>
    </row>
    <row r="31" spans="1:11" ht="28.5" customHeight="1" x14ac:dyDescent="0.25">
      <c r="A31" s="42">
        <v>4</v>
      </c>
      <c r="B31" s="561" t="s">
        <v>17</v>
      </c>
      <c r="C31" s="561"/>
      <c r="D31" s="561"/>
      <c r="E31" s="561"/>
      <c r="F31" s="561"/>
      <c r="G31" s="561"/>
      <c r="H31" s="561"/>
      <c r="I31" s="64">
        <f>SUM(I32:I36)</f>
        <v>0</v>
      </c>
      <c r="J31" s="64">
        <f>SUM(J32:J36)</f>
        <v>0</v>
      </c>
      <c r="K31" s="64">
        <f t="shared" si="0"/>
        <v>0</v>
      </c>
    </row>
    <row r="32" spans="1:11" ht="24.75" customHeight="1" x14ac:dyDescent="0.25">
      <c r="A32" s="63"/>
      <c r="B32" s="369"/>
      <c r="C32" s="369"/>
      <c r="D32" s="369"/>
      <c r="E32" s="369"/>
      <c r="F32" s="369"/>
      <c r="G32" s="887"/>
      <c r="H32" s="889"/>
      <c r="I32" s="370"/>
      <c r="J32" s="370"/>
      <c r="K32" s="64">
        <f t="shared" si="0"/>
        <v>0</v>
      </c>
    </row>
    <row r="33" spans="1:11" ht="24.75" customHeight="1" x14ac:dyDescent="0.25">
      <c r="A33" s="63"/>
      <c r="B33" s="369"/>
      <c r="C33" s="369"/>
      <c r="D33" s="369"/>
      <c r="E33" s="369"/>
      <c r="F33" s="369"/>
      <c r="G33" s="887"/>
      <c r="H33" s="889"/>
      <c r="I33" s="370"/>
      <c r="J33" s="370"/>
      <c r="K33" s="64">
        <f t="shared" si="0"/>
        <v>0</v>
      </c>
    </row>
    <row r="34" spans="1:11" ht="24.75" customHeight="1" x14ac:dyDescent="0.25">
      <c r="A34" s="63"/>
      <c r="B34" s="369"/>
      <c r="C34" s="369"/>
      <c r="D34" s="369"/>
      <c r="E34" s="369"/>
      <c r="F34" s="369"/>
      <c r="G34" s="887"/>
      <c r="H34" s="889"/>
      <c r="I34" s="370"/>
      <c r="J34" s="370"/>
      <c r="K34" s="64">
        <f t="shared" si="0"/>
        <v>0</v>
      </c>
    </row>
    <row r="35" spans="1:11" ht="24.75" customHeight="1" x14ac:dyDescent="0.25">
      <c r="A35" s="63"/>
      <c r="B35" s="369"/>
      <c r="C35" s="369"/>
      <c r="D35" s="369"/>
      <c r="E35" s="369"/>
      <c r="F35" s="369"/>
      <c r="G35" s="887"/>
      <c r="H35" s="889"/>
      <c r="I35" s="370"/>
      <c r="J35" s="370"/>
      <c r="K35" s="64">
        <f t="shared" si="0"/>
        <v>0</v>
      </c>
    </row>
    <row r="36" spans="1:11" ht="24.75" customHeight="1" x14ac:dyDescent="0.25">
      <c r="A36" s="63"/>
      <c r="B36" s="369"/>
      <c r="C36" s="369"/>
      <c r="D36" s="369"/>
      <c r="E36" s="369"/>
      <c r="F36" s="369"/>
      <c r="G36" s="887"/>
      <c r="H36" s="889"/>
      <c r="I36" s="370"/>
      <c r="J36" s="370"/>
      <c r="K36" s="64">
        <f t="shared" si="0"/>
        <v>0</v>
      </c>
    </row>
    <row r="37" spans="1:11" ht="25.5" customHeight="1" thickBot="1" x14ac:dyDescent="0.3">
      <c r="A37" s="52">
        <v>5</v>
      </c>
      <c r="B37" s="939" t="s">
        <v>270</v>
      </c>
      <c r="C37" s="940"/>
      <c r="D37" s="940"/>
      <c r="E37" s="940"/>
      <c r="F37" s="940"/>
      <c r="G37" s="940"/>
      <c r="H37" s="994"/>
      <c r="I37" s="74">
        <f>I13+I19+I25+I31</f>
        <v>0</v>
      </c>
      <c r="J37" s="74">
        <f>J13+J19+J25+J31</f>
        <v>0</v>
      </c>
      <c r="K37" s="74">
        <f>K13+K19+K25+K31</f>
        <v>0</v>
      </c>
    </row>
    <row r="38" spans="1:11" x14ac:dyDescent="0.25">
      <c r="A38" s="27"/>
      <c r="B38" s="75"/>
      <c r="C38" s="75"/>
      <c r="D38" s="75"/>
      <c r="E38" s="75"/>
      <c r="F38" s="75"/>
      <c r="G38" s="75"/>
      <c r="H38" s="75"/>
      <c r="I38" s="48"/>
    </row>
    <row r="41" spans="1:11" ht="15" customHeight="1" x14ac:dyDescent="0.25">
      <c r="A41" s="767" t="s">
        <v>206</v>
      </c>
      <c r="B41" s="767"/>
      <c r="C41" s="776" t="s">
        <v>832</v>
      </c>
      <c r="D41" s="776"/>
      <c r="E41" s="776"/>
      <c r="F41" s="776"/>
      <c r="G41" s="776"/>
      <c r="H41" s="776"/>
      <c r="I41" s="776"/>
    </row>
    <row r="42" spans="1:11" x14ac:dyDescent="0.25">
      <c r="C42" s="776" t="s">
        <v>833</v>
      </c>
      <c r="D42" s="776"/>
      <c r="E42" s="776"/>
      <c r="F42" s="776"/>
      <c r="G42" s="776"/>
      <c r="H42" s="776"/>
      <c r="I42" s="776"/>
    </row>
    <row r="43" spans="1:11" x14ac:dyDescent="0.25">
      <c r="C43" s="776" t="s">
        <v>834</v>
      </c>
      <c r="D43" s="776"/>
      <c r="E43" s="776"/>
      <c r="F43" s="776"/>
      <c r="G43" s="776"/>
      <c r="H43" s="776"/>
      <c r="I43" s="776"/>
    </row>
  </sheetData>
  <mergeCells count="39">
    <mergeCell ref="C42:I42"/>
    <mergeCell ref="C43:I43"/>
    <mergeCell ref="G34:H34"/>
    <mergeCell ref="G35:H35"/>
    <mergeCell ref="G36:H36"/>
    <mergeCell ref="G24:H24"/>
    <mergeCell ref="G32:H32"/>
    <mergeCell ref="G33:H33"/>
    <mergeCell ref="C41:I41"/>
    <mergeCell ref="G28:H28"/>
    <mergeCell ref="G29:H29"/>
    <mergeCell ref="G30:H30"/>
    <mergeCell ref="J11:J12"/>
    <mergeCell ref="K11:K12"/>
    <mergeCell ref="B9:F9"/>
    <mergeCell ref="G12:H12"/>
    <mergeCell ref="G14:H14"/>
    <mergeCell ref="C7:E7"/>
    <mergeCell ref="G7:I7"/>
    <mergeCell ref="B11:H11"/>
    <mergeCell ref="B3:I3"/>
    <mergeCell ref="B5:F5"/>
    <mergeCell ref="I11:I12"/>
    <mergeCell ref="A41:B41"/>
    <mergeCell ref="B31:H31"/>
    <mergeCell ref="B37:H37"/>
    <mergeCell ref="B13:H13"/>
    <mergeCell ref="B25:H25"/>
    <mergeCell ref="B19:H19"/>
    <mergeCell ref="G16:H16"/>
    <mergeCell ref="G17:H17"/>
    <mergeCell ref="G18:H18"/>
    <mergeCell ref="G27:H27"/>
    <mergeCell ref="G26:H26"/>
    <mergeCell ref="G15:H15"/>
    <mergeCell ref="G20:H20"/>
    <mergeCell ref="G21:H21"/>
    <mergeCell ref="G22:H22"/>
    <mergeCell ref="G23:H23"/>
  </mergeCells>
  <phoneticPr fontId="2" type="noConversion"/>
  <pageMargins left="0.75" right="0.75" top="1" bottom="1" header="0.5" footer="0.5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31"/>
  <sheetViews>
    <sheetView workbookViewId="0">
      <selection activeCell="C31" sqref="C31:I31"/>
    </sheetView>
  </sheetViews>
  <sheetFormatPr defaultColWidth="8.7109375" defaultRowHeight="15" x14ac:dyDescent="0.25"/>
  <cols>
    <col min="1" max="1" width="8.7109375" style="24"/>
    <col min="2" max="3" width="14" style="24" customWidth="1"/>
    <col min="4" max="8" width="8.7109375" style="24"/>
    <col min="9" max="11" width="17.85546875" style="24" customWidth="1"/>
    <col min="12" max="16384" width="8.7109375" style="24"/>
  </cols>
  <sheetData>
    <row r="2" spans="1:11" x14ac:dyDescent="0.25">
      <c r="H2" s="39"/>
      <c r="I2" s="1002" t="s">
        <v>315</v>
      </c>
      <c r="J2" s="1002"/>
      <c r="K2" s="1002"/>
    </row>
    <row r="3" spans="1:11" ht="53.25" customHeight="1" x14ac:dyDescent="0.25">
      <c r="B3" s="937" t="s">
        <v>269</v>
      </c>
      <c r="C3" s="937"/>
      <c r="D3" s="937"/>
      <c r="E3" s="937"/>
      <c r="F3" s="937"/>
      <c r="G3" s="937"/>
      <c r="H3" s="937"/>
      <c r="I3" s="937"/>
      <c r="J3" s="937"/>
    </row>
    <row r="4" spans="1:11" x14ac:dyDescent="0.25">
      <c r="A4" s="26"/>
      <c r="B4" s="26"/>
      <c r="C4" s="26"/>
      <c r="D4" s="26"/>
      <c r="E4" s="26"/>
      <c r="F4" s="26"/>
      <c r="G4" s="26"/>
      <c r="H4" s="26"/>
      <c r="I4" s="26"/>
      <c r="J4" s="26"/>
    </row>
    <row r="5" spans="1:11" x14ac:dyDescent="0.25">
      <c r="A5" s="26"/>
      <c r="B5" s="767" t="s">
        <v>98</v>
      </c>
      <c r="C5" s="767"/>
      <c r="D5" s="767"/>
      <c r="E5" s="767"/>
      <c r="F5" s="767"/>
      <c r="G5" s="40"/>
      <c r="H5" s="40"/>
      <c r="I5" s="40"/>
      <c r="J5" s="26"/>
    </row>
    <row r="6" spans="1:11" ht="15.75" thickBot="1" x14ac:dyDescent="0.3">
      <c r="A6" s="28"/>
      <c r="B6" s="26"/>
      <c r="C6" s="26"/>
      <c r="D6" s="26"/>
      <c r="E6" s="26"/>
      <c r="F6" s="26"/>
      <c r="G6" s="26"/>
      <c r="H6" s="26"/>
      <c r="I6" s="26"/>
      <c r="J6" s="26"/>
    </row>
    <row r="7" spans="1:11" ht="15.75" thickBot="1" x14ac:dyDescent="0.3">
      <c r="A7" s="28">
        <v>1</v>
      </c>
      <c r="B7" s="26" t="s">
        <v>99</v>
      </c>
      <c r="C7" s="768">
        <f>'150.00'!C8:F8</f>
        <v>222222222222</v>
      </c>
      <c r="D7" s="769"/>
      <c r="E7" s="770"/>
      <c r="F7" s="26"/>
      <c r="G7" s="775"/>
      <c r="H7" s="775"/>
      <c r="I7" s="775"/>
      <c r="J7" s="775"/>
    </row>
    <row r="8" spans="1:11" ht="15.75" thickBot="1" x14ac:dyDescent="0.3">
      <c r="A8" s="28"/>
      <c r="B8" s="26"/>
      <c r="C8" s="26"/>
      <c r="D8" s="26"/>
      <c r="E8" s="26"/>
      <c r="F8" s="26"/>
      <c r="G8" s="26"/>
      <c r="H8" s="26"/>
      <c r="I8" s="26"/>
      <c r="J8" s="26"/>
    </row>
    <row r="9" spans="1:11" ht="32.25" customHeight="1" thickBot="1" x14ac:dyDescent="0.3">
      <c r="A9" s="28">
        <v>2</v>
      </c>
      <c r="B9" s="960" t="s">
        <v>100</v>
      </c>
      <c r="C9" s="960"/>
      <c r="D9" s="960"/>
      <c r="E9" s="960"/>
      <c r="F9" s="1005"/>
      <c r="G9" s="29">
        <f>'150.00'!K10</f>
        <v>2021</v>
      </c>
      <c r="H9" s="26"/>
      <c r="I9" s="26"/>
      <c r="J9" s="26"/>
    </row>
    <row r="10" spans="1:11" ht="15.75" thickBot="1" x14ac:dyDescent="0.3">
      <c r="I10" s="25" t="s">
        <v>418</v>
      </c>
      <c r="J10" s="25" t="s">
        <v>717</v>
      </c>
      <c r="K10" s="25" t="s">
        <v>315</v>
      </c>
    </row>
    <row r="11" spans="1:11" ht="25.5" customHeight="1" thickBot="1" x14ac:dyDescent="0.3">
      <c r="A11" s="49" t="s">
        <v>161</v>
      </c>
      <c r="B11" s="771" t="s">
        <v>153</v>
      </c>
      <c r="C11" s="771"/>
      <c r="D11" s="771"/>
      <c r="E11" s="771"/>
      <c r="F11" s="771"/>
      <c r="G11" s="771"/>
      <c r="H11" s="771"/>
      <c r="I11" s="771" t="s">
        <v>928</v>
      </c>
      <c r="J11" s="771" t="s">
        <v>719</v>
      </c>
      <c r="K11" s="996" t="s">
        <v>115</v>
      </c>
    </row>
    <row r="12" spans="1:11" ht="25.5" customHeight="1" thickBot="1" x14ac:dyDescent="0.3">
      <c r="A12" s="51"/>
      <c r="B12" s="244" t="s">
        <v>422</v>
      </c>
      <c r="C12" s="244" t="s">
        <v>732</v>
      </c>
      <c r="D12" s="1006" t="s">
        <v>733</v>
      </c>
      <c r="E12" s="1007"/>
      <c r="F12" s="1007"/>
      <c r="G12" s="1007"/>
      <c r="H12" s="1008"/>
      <c r="I12" s="1003"/>
      <c r="J12" s="1003"/>
      <c r="K12" s="1004"/>
    </row>
    <row r="13" spans="1:11" ht="26.25" customHeight="1" x14ac:dyDescent="0.25">
      <c r="A13" s="42">
        <v>1</v>
      </c>
      <c r="B13" s="835" t="s">
        <v>20</v>
      </c>
      <c r="C13" s="835"/>
      <c r="D13" s="835"/>
      <c r="E13" s="835"/>
      <c r="F13" s="835"/>
      <c r="G13" s="835"/>
      <c r="H13" s="835"/>
      <c r="I13" s="373">
        <f>SUM(I14:I16)</f>
        <v>0</v>
      </c>
      <c r="J13" s="373">
        <f>SUM(J14:J16)</f>
        <v>0</v>
      </c>
      <c r="K13" s="373">
        <f>SUM(K14:K16)</f>
        <v>0</v>
      </c>
    </row>
    <row r="14" spans="1:11" ht="26.25" customHeight="1" x14ac:dyDescent="0.25">
      <c r="A14" s="42"/>
      <c r="B14" s="260"/>
      <c r="C14" s="260"/>
      <c r="D14" s="999"/>
      <c r="E14" s="1000"/>
      <c r="F14" s="1000"/>
      <c r="G14" s="1000"/>
      <c r="H14" s="1001"/>
      <c r="I14" s="374"/>
      <c r="J14" s="374"/>
      <c r="K14" s="373">
        <f>SUM(I14:J14)</f>
        <v>0</v>
      </c>
    </row>
    <row r="15" spans="1:11" ht="26.25" customHeight="1" x14ac:dyDescent="0.25">
      <c r="A15" s="42"/>
      <c r="B15" s="260"/>
      <c r="C15" s="260"/>
      <c r="D15" s="999"/>
      <c r="E15" s="1000"/>
      <c r="F15" s="1000"/>
      <c r="G15" s="1000"/>
      <c r="H15" s="1001"/>
      <c r="I15" s="374"/>
      <c r="J15" s="374"/>
      <c r="K15" s="373">
        <f>SUM(I15:J15)</f>
        <v>0</v>
      </c>
    </row>
    <row r="16" spans="1:11" ht="26.25" customHeight="1" x14ac:dyDescent="0.25">
      <c r="A16" s="42"/>
      <c r="B16" s="260"/>
      <c r="C16" s="260"/>
      <c r="D16" s="999"/>
      <c r="E16" s="1000"/>
      <c r="F16" s="1000"/>
      <c r="G16" s="1000"/>
      <c r="H16" s="1001"/>
      <c r="I16" s="375"/>
      <c r="J16" s="375"/>
      <c r="K16" s="373">
        <f>SUM(I16:J16)</f>
        <v>0</v>
      </c>
    </row>
    <row r="17" spans="1:12" ht="25.5" customHeight="1" x14ac:dyDescent="0.25">
      <c r="A17" s="42">
        <v>2</v>
      </c>
      <c r="B17" s="835" t="s">
        <v>21</v>
      </c>
      <c r="C17" s="835"/>
      <c r="D17" s="835"/>
      <c r="E17" s="835"/>
      <c r="F17" s="835"/>
      <c r="G17" s="835"/>
      <c r="H17" s="835"/>
      <c r="I17" s="373">
        <f>SUM(I18:I20)</f>
        <v>0</v>
      </c>
      <c r="J17" s="373">
        <f>SUM(J18:J20)</f>
        <v>0</v>
      </c>
      <c r="K17" s="373">
        <f>SUM(K18:K20)</f>
        <v>0</v>
      </c>
    </row>
    <row r="18" spans="1:12" ht="26.25" customHeight="1" x14ac:dyDescent="0.25">
      <c r="A18" s="42"/>
      <c r="B18" s="260"/>
      <c r="C18" s="260"/>
      <c r="D18" s="999"/>
      <c r="E18" s="1000"/>
      <c r="F18" s="1000"/>
      <c r="G18" s="1000"/>
      <c r="H18" s="1001"/>
      <c r="I18" s="374"/>
      <c r="J18" s="374"/>
      <c r="K18" s="373">
        <f>SUM(I18:J18)</f>
        <v>0</v>
      </c>
    </row>
    <row r="19" spans="1:12" ht="26.25" customHeight="1" x14ac:dyDescent="0.25">
      <c r="A19" s="42"/>
      <c r="B19" s="260"/>
      <c r="C19" s="260"/>
      <c r="D19" s="999"/>
      <c r="E19" s="1000"/>
      <c r="F19" s="1000"/>
      <c r="G19" s="1000"/>
      <c r="H19" s="1001"/>
      <c r="I19" s="374"/>
      <c r="J19" s="374"/>
      <c r="K19" s="373">
        <f>SUM(I19:J19)</f>
        <v>0</v>
      </c>
    </row>
    <row r="20" spans="1:12" ht="26.25" customHeight="1" x14ac:dyDescent="0.25">
      <c r="A20" s="42"/>
      <c r="B20" s="260"/>
      <c r="C20" s="260"/>
      <c r="D20" s="999"/>
      <c r="E20" s="1000"/>
      <c r="F20" s="1000"/>
      <c r="G20" s="1000"/>
      <c r="H20" s="1001"/>
      <c r="I20" s="375"/>
      <c r="J20" s="375"/>
      <c r="K20" s="373">
        <f>SUM(I20:J20)</f>
        <v>0</v>
      </c>
    </row>
    <row r="21" spans="1:12" ht="25.5" customHeight="1" x14ac:dyDescent="0.25">
      <c r="A21" s="42">
        <v>3</v>
      </c>
      <c r="B21" s="835" t="s">
        <v>22</v>
      </c>
      <c r="C21" s="835"/>
      <c r="D21" s="835"/>
      <c r="E21" s="835"/>
      <c r="F21" s="835"/>
      <c r="G21" s="835"/>
      <c r="H21" s="835"/>
      <c r="I21" s="373">
        <f>SUM(I22:I24)</f>
        <v>0</v>
      </c>
      <c r="J21" s="373">
        <f>SUM(J22:J24)</f>
        <v>0</v>
      </c>
      <c r="K21" s="373">
        <f>SUM(K22:K24)</f>
        <v>0</v>
      </c>
    </row>
    <row r="22" spans="1:12" ht="26.25" customHeight="1" x14ac:dyDescent="0.25">
      <c r="A22" s="42"/>
      <c r="B22" s="260"/>
      <c r="C22" s="260"/>
      <c r="D22" s="999"/>
      <c r="E22" s="1000"/>
      <c r="F22" s="1000"/>
      <c r="G22" s="1000"/>
      <c r="H22" s="1001"/>
      <c r="I22" s="374"/>
      <c r="J22" s="374"/>
      <c r="K22" s="373">
        <f>SUM(I22:J22)</f>
        <v>0</v>
      </c>
    </row>
    <row r="23" spans="1:12" ht="26.25" customHeight="1" x14ac:dyDescent="0.25">
      <c r="A23" s="42"/>
      <c r="B23" s="260"/>
      <c r="C23" s="260"/>
      <c r="D23" s="999"/>
      <c r="E23" s="1000"/>
      <c r="F23" s="1000"/>
      <c r="G23" s="1000"/>
      <c r="H23" s="1001"/>
      <c r="I23" s="374"/>
      <c r="J23" s="374"/>
      <c r="K23" s="373">
        <f>SUM(I23:J23)</f>
        <v>0</v>
      </c>
    </row>
    <row r="24" spans="1:12" ht="26.25" customHeight="1" thickBot="1" x14ac:dyDescent="0.3">
      <c r="A24" s="56"/>
      <c r="B24" s="346"/>
      <c r="C24" s="346"/>
      <c r="D24" s="1009"/>
      <c r="E24" s="1010"/>
      <c r="F24" s="1010"/>
      <c r="G24" s="1010"/>
      <c r="H24" s="1011"/>
      <c r="I24" s="375"/>
      <c r="J24" s="375"/>
      <c r="K24" s="373">
        <f>SUM(I24:J24)</f>
        <v>0</v>
      </c>
    </row>
    <row r="25" spans="1:12" s="60" customFormat="1" ht="29.25" customHeight="1" thickBot="1" x14ac:dyDescent="0.25">
      <c r="A25" s="211">
        <v>4</v>
      </c>
      <c r="B25" s="1012" t="s">
        <v>45</v>
      </c>
      <c r="C25" s="1013"/>
      <c r="D25" s="1013"/>
      <c r="E25" s="1013"/>
      <c r="F25" s="1013"/>
      <c r="G25" s="1013"/>
      <c r="H25" s="1014"/>
      <c r="I25" s="376">
        <f>I21</f>
        <v>0</v>
      </c>
      <c r="J25" s="376">
        <f>J21</f>
        <v>0</v>
      </c>
      <c r="K25" s="376">
        <f>K21</f>
        <v>0</v>
      </c>
      <c r="L25" s="219"/>
    </row>
    <row r="26" spans="1:12" x14ac:dyDescent="0.25">
      <c r="A26" s="27"/>
      <c r="B26" s="75"/>
      <c r="C26" s="75"/>
      <c r="D26" s="75"/>
      <c r="E26" s="75"/>
      <c r="F26" s="75"/>
      <c r="G26" s="75"/>
      <c r="H26" s="75"/>
      <c r="I26" s="48"/>
      <c r="J26" s="48"/>
      <c r="K26" s="48"/>
    </row>
    <row r="29" spans="1:12" ht="18" customHeight="1" x14ac:dyDescent="0.25">
      <c r="A29" s="767" t="s">
        <v>206</v>
      </c>
      <c r="B29" s="767"/>
      <c r="C29" s="776" t="s">
        <v>842</v>
      </c>
      <c r="D29" s="776"/>
      <c r="E29" s="776"/>
      <c r="F29" s="776"/>
      <c r="G29" s="776"/>
      <c r="H29" s="776"/>
      <c r="I29" s="776"/>
    </row>
    <row r="30" spans="1:12" x14ac:dyDescent="0.25">
      <c r="C30" s="776" t="s">
        <v>841</v>
      </c>
      <c r="D30" s="776"/>
      <c r="E30" s="776"/>
      <c r="F30" s="776"/>
      <c r="G30" s="776"/>
      <c r="H30" s="776"/>
      <c r="I30" s="776"/>
    </row>
    <row r="31" spans="1:12" x14ac:dyDescent="0.25">
      <c r="C31" s="776" t="s">
        <v>843</v>
      </c>
      <c r="D31" s="776"/>
      <c r="E31" s="776"/>
      <c r="F31" s="776"/>
      <c r="G31" s="776"/>
      <c r="H31" s="776"/>
      <c r="I31" s="776"/>
    </row>
  </sheetData>
  <mergeCells count="28">
    <mergeCell ref="D19:H19"/>
    <mergeCell ref="D14:H14"/>
    <mergeCell ref="B13:H13"/>
    <mergeCell ref="C31:I31"/>
    <mergeCell ref="D20:H20"/>
    <mergeCell ref="D22:H22"/>
    <mergeCell ref="D23:H23"/>
    <mergeCell ref="D24:H24"/>
    <mergeCell ref="A29:B29"/>
    <mergeCell ref="B21:H21"/>
    <mergeCell ref="B25:H25"/>
    <mergeCell ref="B17:H17"/>
    <mergeCell ref="C29:I29"/>
    <mergeCell ref="C30:I30"/>
    <mergeCell ref="D15:H15"/>
    <mergeCell ref="D16:H16"/>
    <mergeCell ref="D18:H18"/>
    <mergeCell ref="I2:K2"/>
    <mergeCell ref="I11:I12"/>
    <mergeCell ref="J11:J12"/>
    <mergeCell ref="K11:K12"/>
    <mergeCell ref="C7:E7"/>
    <mergeCell ref="G7:J7"/>
    <mergeCell ref="B11:H11"/>
    <mergeCell ref="B3:J3"/>
    <mergeCell ref="B5:F5"/>
    <mergeCell ref="B9:F9"/>
    <mergeCell ref="D12:H12"/>
  </mergeCells>
  <phoneticPr fontId="2" type="noConversion"/>
  <pageMargins left="0.75" right="0.75" top="1" bottom="1" header="0.5" footer="0.5"/>
  <pageSetup paperSize="9" orientation="portrait" horizontalDpi="0" verticalDpi="0" r:id="rId1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31"/>
  <sheetViews>
    <sheetView topLeftCell="A3" workbookViewId="0">
      <pane xSplit="8" ySplit="10" topLeftCell="I13" activePane="bottomRight" state="frozen"/>
      <selection activeCell="A3" sqref="A3"/>
      <selection pane="topRight" activeCell="I3" sqref="I3"/>
      <selection pane="bottomLeft" activeCell="A13" sqref="A13"/>
      <selection pane="bottomRight" activeCell="I28" sqref="I28"/>
    </sheetView>
  </sheetViews>
  <sheetFormatPr defaultColWidth="8.7109375" defaultRowHeight="15" x14ac:dyDescent="0.25"/>
  <cols>
    <col min="1" max="1" width="8.7109375" style="24"/>
    <col min="2" max="2" width="13.28515625" style="24" customWidth="1"/>
    <col min="3" max="3" width="17.140625" style="24" customWidth="1"/>
    <col min="4" max="7" width="8.7109375" style="24"/>
    <col min="8" max="8" width="16.85546875" style="24" customWidth="1"/>
    <col min="9" max="11" width="20.42578125" style="24" customWidth="1"/>
    <col min="12" max="16384" width="8.7109375" style="24"/>
  </cols>
  <sheetData>
    <row r="2" spans="1:11" x14ac:dyDescent="0.25">
      <c r="H2" s="39"/>
      <c r="I2" s="25" t="s">
        <v>315</v>
      </c>
    </row>
    <row r="3" spans="1:11" x14ac:dyDescent="0.25">
      <c r="B3" s="937" t="s">
        <v>46</v>
      </c>
      <c r="C3" s="937"/>
      <c r="D3" s="937"/>
      <c r="E3" s="937"/>
      <c r="F3" s="937"/>
      <c r="G3" s="937"/>
      <c r="H3" s="937"/>
      <c r="I3" s="937"/>
    </row>
    <row r="4" spans="1:11" x14ac:dyDescent="0.25">
      <c r="A4" s="26"/>
      <c r="B4" s="26"/>
      <c r="C4" s="26"/>
      <c r="D4" s="26"/>
      <c r="E4" s="26"/>
      <c r="F4" s="26"/>
      <c r="G4" s="26"/>
      <c r="H4" s="26"/>
      <c r="I4" s="26"/>
    </row>
    <row r="5" spans="1:11" x14ac:dyDescent="0.25">
      <c r="A5" s="26"/>
      <c r="B5" s="767" t="s">
        <v>98</v>
      </c>
      <c r="C5" s="767"/>
      <c r="D5" s="767"/>
      <c r="E5" s="767"/>
      <c r="F5" s="767"/>
      <c r="G5" s="40"/>
      <c r="H5" s="40"/>
      <c r="I5" s="40"/>
    </row>
    <row r="6" spans="1:11" ht="15.75" thickBot="1" x14ac:dyDescent="0.3">
      <c r="A6" s="28"/>
      <c r="B6" s="26"/>
      <c r="C6" s="26"/>
      <c r="D6" s="26"/>
      <c r="E6" s="26"/>
      <c r="F6" s="26"/>
      <c r="G6" s="26"/>
      <c r="H6" s="26"/>
      <c r="I6" s="26"/>
    </row>
    <row r="7" spans="1:11" ht="15.75" thickBot="1" x14ac:dyDescent="0.3">
      <c r="A7" s="28">
        <v>1</v>
      </c>
      <c r="B7" s="26" t="s">
        <v>99</v>
      </c>
      <c r="C7" s="768">
        <f>'150.00'!C8:F8</f>
        <v>222222222222</v>
      </c>
      <c r="D7" s="769"/>
      <c r="E7" s="770"/>
      <c r="F7" s="26"/>
      <c r="G7" s="53"/>
      <c r="H7" s="53"/>
      <c r="I7" s="53"/>
    </row>
    <row r="8" spans="1:11" ht="15.75" thickBot="1" x14ac:dyDescent="0.3">
      <c r="A8" s="28"/>
      <c r="B8" s="26"/>
      <c r="C8" s="26"/>
      <c r="D8" s="26"/>
      <c r="E8" s="26"/>
      <c r="F8" s="26"/>
      <c r="G8" s="26"/>
      <c r="H8" s="26"/>
      <c r="I8" s="26"/>
    </row>
    <row r="9" spans="1:11" ht="15.75" thickBot="1" x14ac:dyDescent="0.3">
      <c r="A9" s="28">
        <v>2</v>
      </c>
      <c r="B9" s="26" t="s">
        <v>100</v>
      </c>
      <c r="C9" s="26"/>
      <c r="D9" s="26"/>
      <c r="E9" s="26"/>
      <c r="F9" s="26"/>
      <c r="G9" s="29">
        <f>'150.00'!K10</f>
        <v>2021</v>
      </c>
      <c r="H9" s="26"/>
      <c r="I9" s="26"/>
    </row>
    <row r="10" spans="1:11" ht="15.75" thickBot="1" x14ac:dyDescent="0.3">
      <c r="I10" s="25" t="s">
        <v>418</v>
      </c>
      <c r="J10" s="25" t="s">
        <v>717</v>
      </c>
      <c r="K10" s="25" t="s">
        <v>315</v>
      </c>
    </row>
    <row r="11" spans="1:11" ht="27" customHeight="1" thickBot="1" x14ac:dyDescent="0.3">
      <c r="A11" s="49" t="s">
        <v>161</v>
      </c>
      <c r="B11" s="771" t="s">
        <v>153</v>
      </c>
      <c r="C11" s="771"/>
      <c r="D11" s="771"/>
      <c r="E11" s="771"/>
      <c r="F11" s="771"/>
      <c r="G11" s="771"/>
      <c r="H11" s="771"/>
      <c r="I11" s="771" t="s">
        <v>928</v>
      </c>
      <c r="J11" s="771" t="s">
        <v>719</v>
      </c>
      <c r="K11" s="996" t="s">
        <v>115</v>
      </c>
    </row>
    <row r="12" spans="1:11" ht="27" customHeight="1" thickBot="1" x14ac:dyDescent="0.3">
      <c r="A12" s="51"/>
      <c r="B12" s="244" t="s">
        <v>422</v>
      </c>
      <c r="C12" s="244" t="s">
        <v>732</v>
      </c>
      <c r="D12" s="1006" t="s">
        <v>733</v>
      </c>
      <c r="E12" s="1007"/>
      <c r="F12" s="1007"/>
      <c r="G12" s="1007"/>
      <c r="H12" s="1008"/>
      <c r="I12" s="1003"/>
      <c r="J12" s="1003"/>
      <c r="K12" s="1004"/>
    </row>
    <row r="13" spans="1:11" ht="25.5" customHeight="1" x14ac:dyDescent="0.25">
      <c r="A13" s="72">
        <v>1</v>
      </c>
      <c r="B13" s="835" t="s">
        <v>47</v>
      </c>
      <c r="C13" s="835"/>
      <c r="D13" s="835"/>
      <c r="E13" s="835"/>
      <c r="F13" s="835"/>
      <c r="G13" s="835"/>
      <c r="H13" s="835"/>
      <c r="I13" s="35">
        <f>SUM(I14:I18)</f>
        <v>0</v>
      </c>
      <c r="J13" s="35">
        <f>SUM(J14:J18)</f>
        <v>0</v>
      </c>
      <c r="K13" s="35">
        <f>SUM(K14:K18)</f>
        <v>0</v>
      </c>
    </row>
    <row r="14" spans="1:11" ht="25.5" customHeight="1" x14ac:dyDescent="0.25">
      <c r="A14" s="72"/>
      <c r="B14" s="260"/>
      <c r="C14" s="260"/>
      <c r="D14" s="858"/>
      <c r="E14" s="941"/>
      <c r="F14" s="941"/>
      <c r="G14" s="941"/>
      <c r="H14" s="965"/>
      <c r="I14" s="203"/>
      <c r="J14" s="203"/>
      <c r="K14" s="35">
        <f>SUM(I14:J14)</f>
        <v>0</v>
      </c>
    </row>
    <row r="15" spans="1:11" ht="25.5" customHeight="1" x14ac:dyDescent="0.25">
      <c r="A15" s="72"/>
      <c r="B15" s="260"/>
      <c r="C15" s="260"/>
      <c r="D15" s="858"/>
      <c r="E15" s="941"/>
      <c r="F15" s="941"/>
      <c r="G15" s="941"/>
      <c r="H15" s="965"/>
      <c r="I15" s="203"/>
      <c r="J15" s="203"/>
      <c r="K15" s="35">
        <f>SUM(I15:J15)</f>
        <v>0</v>
      </c>
    </row>
    <row r="16" spans="1:11" ht="25.5" customHeight="1" x14ac:dyDescent="0.25">
      <c r="A16" s="72"/>
      <c r="B16" s="260"/>
      <c r="C16" s="260"/>
      <c r="D16" s="858"/>
      <c r="E16" s="941"/>
      <c r="F16" s="941"/>
      <c r="G16" s="941"/>
      <c r="H16" s="965"/>
      <c r="I16" s="203"/>
      <c r="J16" s="203"/>
      <c r="K16" s="35">
        <f>SUM(I16:J16)</f>
        <v>0</v>
      </c>
    </row>
    <row r="17" spans="1:11" ht="25.5" customHeight="1" x14ac:dyDescent="0.25">
      <c r="A17" s="72"/>
      <c r="B17" s="260"/>
      <c r="C17" s="260"/>
      <c r="D17" s="858"/>
      <c r="E17" s="941"/>
      <c r="F17" s="941"/>
      <c r="G17" s="941"/>
      <c r="H17" s="965"/>
      <c r="I17" s="203"/>
      <c r="J17" s="203"/>
      <c r="K17" s="35">
        <f>SUM(I17:J17)</f>
        <v>0</v>
      </c>
    </row>
    <row r="18" spans="1:11" ht="25.5" customHeight="1" x14ac:dyDescent="0.25">
      <c r="A18" s="72"/>
      <c r="B18" s="260"/>
      <c r="C18" s="260"/>
      <c r="D18" s="858"/>
      <c r="E18" s="941"/>
      <c r="F18" s="941"/>
      <c r="G18" s="941"/>
      <c r="H18" s="965"/>
      <c r="I18" s="203"/>
      <c r="J18" s="203"/>
      <c r="K18" s="35">
        <f>SUM(I18:J18)</f>
        <v>0</v>
      </c>
    </row>
    <row r="19" spans="1:11" ht="30.6" customHeight="1" x14ac:dyDescent="0.25">
      <c r="A19" s="72">
        <v>2</v>
      </c>
      <c r="B19" s="835" t="s">
        <v>48</v>
      </c>
      <c r="C19" s="835"/>
      <c r="D19" s="835"/>
      <c r="E19" s="835"/>
      <c r="F19" s="835"/>
      <c r="G19" s="835"/>
      <c r="H19" s="835"/>
      <c r="I19" s="35">
        <f>SUM(I20:I24)</f>
        <v>0</v>
      </c>
      <c r="J19" s="35">
        <f>SUM(J20:J24)</f>
        <v>0</v>
      </c>
      <c r="K19" s="35">
        <f>SUM(K20:K24)</f>
        <v>0</v>
      </c>
    </row>
    <row r="20" spans="1:11" ht="25.5" customHeight="1" x14ac:dyDescent="0.25">
      <c r="A20" s="72"/>
      <c r="B20" s="260"/>
      <c r="C20" s="260"/>
      <c r="D20" s="858"/>
      <c r="E20" s="941"/>
      <c r="F20" s="941"/>
      <c r="G20" s="941"/>
      <c r="H20" s="965"/>
      <c r="I20" s="203"/>
      <c r="J20" s="203"/>
      <c r="K20" s="35">
        <f>SUM(I20:J20)</f>
        <v>0</v>
      </c>
    </row>
    <row r="21" spans="1:11" ht="25.5" customHeight="1" x14ac:dyDescent="0.25">
      <c r="A21" s="72"/>
      <c r="B21" s="260"/>
      <c r="C21" s="260"/>
      <c r="D21" s="858"/>
      <c r="E21" s="941"/>
      <c r="F21" s="941"/>
      <c r="G21" s="941"/>
      <c r="H21" s="965"/>
      <c r="I21" s="203"/>
      <c r="J21" s="203"/>
      <c r="K21" s="35">
        <f>SUM(I21:J21)</f>
        <v>0</v>
      </c>
    </row>
    <row r="22" spans="1:11" ht="25.5" customHeight="1" x14ac:dyDescent="0.25">
      <c r="A22" s="72"/>
      <c r="B22" s="260"/>
      <c r="C22" s="260"/>
      <c r="D22" s="858"/>
      <c r="E22" s="941"/>
      <c r="F22" s="941"/>
      <c r="G22" s="941"/>
      <c r="H22" s="965"/>
      <c r="I22" s="203"/>
      <c r="J22" s="203"/>
      <c r="K22" s="35">
        <f>SUM(I22:J22)</f>
        <v>0</v>
      </c>
    </row>
    <row r="23" spans="1:11" ht="25.5" customHeight="1" x14ac:dyDescent="0.25">
      <c r="A23" s="72"/>
      <c r="B23" s="260"/>
      <c r="C23" s="260"/>
      <c r="D23" s="858"/>
      <c r="E23" s="941"/>
      <c r="F23" s="941"/>
      <c r="G23" s="941"/>
      <c r="H23" s="965"/>
      <c r="I23" s="203"/>
      <c r="J23" s="203"/>
      <c r="K23" s="35">
        <f>SUM(I23:J23)</f>
        <v>0</v>
      </c>
    </row>
    <row r="24" spans="1:11" ht="25.5" customHeight="1" x14ac:dyDescent="0.25">
      <c r="A24" s="72"/>
      <c r="B24" s="260"/>
      <c r="C24" s="260"/>
      <c r="D24" s="858"/>
      <c r="E24" s="941"/>
      <c r="F24" s="941"/>
      <c r="G24" s="941"/>
      <c r="H24" s="965"/>
      <c r="I24" s="203"/>
      <c r="J24" s="203"/>
      <c r="K24" s="35">
        <f>SUM(I24:J24)</f>
        <v>0</v>
      </c>
    </row>
    <row r="25" spans="1:11" ht="27.75" customHeight="1" thickBot="1" x14ac:dyDescent="0.3">
      <c r="A25" s="73">
        <v>3</v>
      </c>
      <c r="B25" s="725" t="s">
        <v>49</v>
      </c>
      <c r="C25" s="725"/>
      <c r="D25" s="725"/>
      <c r="E25" s="725"/>
      <c r="F25" s="725"/>
      <c r="G25" s="725"/>
      <c r="H25" s="725"/>
      <c r="I25" s="54">
        <f>I13+I19</f>
        <v>0</v>
      </c>
      <c r="J25" s="54">
        <f>J13+J19</f>
        <v>0</v>
      </c>
      <c r="K25" s="54">
        <f>K13+K19</f>
        <v>0</v>
      </c>
    </row>
    <row r="26" spans="1:11" x14ac:dyDescent="0.25">
      <c r="A26" s="27"/>
      <c r="B26" s="75"/>
      <c r="C26" s="75"/>
      <c r="D26" s="75"/>
      <c r="E26" s="75"/>
      <c r="F26" s="75"/>
      <c r="G26" s="75"/>
      <c r="H26" s="75"/>
      <c r="I26" s="48"/>
    </row>
    <row r="29" spans="1:11" ht="23.25" customHeight="1" x14ac:dyDescent="0.25">
      <c r="A29" s="775" t="s">
        <v>206</v>
      </c>
      <c r="B29" s="775"/>
      <c r="C29" s="776" t="s">
        <v>1064</v>
      </c>
      <c r="D29" s="776"/>
      <c r="E29" s="776"/>
      <c r="F29" s="776"/>
      <c r="G29" s="776"/>
      <c r="H29" s="776"/>
      <c r="I29" s="776"/>
    </row>
    <row r="30" spans="1:11" x14ac:dyDescent="0.25">
      <c r="C30" s="776" t="s">
        <v>1065</v>
      </c>
      <c r="D30" s="776"/>
      <c r="E30" s="776"/>
      <c r="F30" s="776"/>
      <c r="G30" s="776"/>
      <c r="H30" s="776"/>
      <c r="I30" s="776"/>
    </row>
    <row r="31" spans="1:11" x14ac:dyDescent="0.25">
      <c r="C31" s="776" t="s">
        <v>844</v>
      </c>
      <c r="D31" s="776"/>
      <c r="E31" s="776"/>
      <c r="F31" s="776"/>
      <c r="G31" s="776"/>
      <c r="H31" s="776"/>
      <c r="I31" s="776"/>
    </row>
  </sheetData>
  <mergeCells count="25">
    <mergeCell ref="C30:I30"/>
    <mergeCell ref="C31:I31"/>
    <mergeCell ref="D17:H17"/>
    <mergeCell ref="D18:H18"/>
    <mergeCell ref="D20:H20"/>
    <mergeCell ref="D21:H21"/>
    <mergeCell ref="D22:H22"/>
    <mergeCell ref="D23:H23"/>
    <mergeCell ref="D24:H24"/>
    <mergeCell ref="J11:J12"/>
    <mergeCell ref="K11:K12"/>
    <mergeCell ref="D14:H14"/>
    <mergeCell ref="D15:H15"/>
    <mergeCell ref="D16:H16"/>
    <mergeCell ref="B3:I3"/>
    <mergeCell ref="B5:F5"/>
    <mergeCell ref="B19:H19"/>
    <mergeCell ref="C7:E7"/>
    <mergeCell ref="A29:B29"/>
    <mergeCell ref="B25:H25"/>
    <mergeCell ref="B11:H11"/>
    <mergeCell ref="B13:H13"/>
    <mergeCell ref="D12:H12"/>
    <mergeCell ref="I11:I12"/>
    <mergeCell ref="C29:I29"/>
  </mergeCells>
  <phoneticPr fontId="2" type="noConversion"/>
  <pageMargins left="0.75" right="0.75" top="1" bottom="1" header="0.5" footer="0.5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43"/>
  <sheetViews>
    <sheetView workbookViewId="0">
      <selection activeCell="F41" sqref="F41"/>
    </sheetView>
  </sheetViews>
  <sheetFormatPr defaultColWidth="8.7109375" defaultRowHeight="15" outlineLevelRow="1" x14ac:dyDescent="0.25"/>
  <cols>
    <col min="1" max="1" width="8.7109375" style="24"/>
    <col min="2" max="2" width="13.85546875" style="24" customWidth="1"/>
    <col min="3" max="3" width="18.140625" style="24" customWidth="1"/>
    <col min="4" max="4" width="30.85546875" style="24" customWidth="1"/>
    <col min="5" max="5" width="27.140625" style="24" customWidth="1"/>
    <col min="6" max="6" width="20.28515625" style="24" customWidth="1"/>
    <col min="7" max="7" width="20.28515625" style="47" customWidth="1"/>
    <col min="8" max="16384" width="8.7109375" style="24"/>
  </cols>
  <sheetData>
    <row r="2" spans="1:7" x14ac:dyDescent="0.25">
      <c r="G2" s="25" t="s">
        <v>315</v>
      </c>
    </row>
    <row r="3" spans="1:7" ht="50.25" customHeight="1" x14ac:dyDescent="0.25">
      <c r="B3" s="918" t="s">
        <v>378</v>
      </c>
      <c r="C3" s="918"/>
      <c r="D3" s="918"/>
      <c r="E3" s="918"/>
      <c r="F3" s="918"/>
    </row>
    <row r="4" spans="1:7" outlineLevel="1" x14ac:dyDescent="0.25">
      <c r="A4" s="26"/>
      <c r="B4" s="26"/>
      <c r="C4" s="26"/>
      <c r="D4" s="26"/>
      <c r="E4" s="26"/>
      <c r="F4" s="26"/>
      <c r="G4" s="48"/>
    </row>
    <row r="5" spans="1:7" outlineLevel="1" x14ac:dyDescent="0.25">
      <c r="A5" s="26"/>
      <c r="B5" s="767" t="s">
        <v>98</v>
      </c>
      <c r="C5" s="767"/>
      <c r="D5" s="767"/>
      <c r="E5" s="767"/>
      <c r="F5" s="27"/>
      <c r="G5" s="27"/>
    </row>
    <row r="6" spans="1:7" ht="15.75" outlineLevel="1" thickBot="1" x14ac:dyDescent="0.3">
      <c r="A6" s="28"/>
      <c r="B6" s="26"/>
      <c r="C6" s="26"/>
      <c r="D6" s="26"/>
      <c r="E6" s="26"/>
      <c r="F6" s="26"/>
      <c r="G6" s="48"/>
    </row>
    <row r="7" spans="1:7" ht="15.75" outlineLevel="1" thickBot="1" x14ac:dyDescent="0.3">
      <c r="A7" s="28">
        <v>1</v>
      </c>
      <c r="B7" s="26" t="s">
        <v>99</v>
      </c>
      <c r="C7" s="768">
        <f>'150.00'!C8:F8</f>
        <v>222222222222</v>
      </c>
      <c r="D7" s="770"/>
      <c r="E7" s="26"/>
      <c r="F7" s="26"/>
      <c r="G7" s="48"/>
    </row>
    <row r="8" spans="1:7" ht="15.75" outlineLevel="1" thickBot="1" x14ac:dyDescent="0.3">
      <c r="A8" s="28"/>
      <c r="B8" s="26"/>
      <c r="C8" s="26"/>
      <c r="D8" s="26"/>
      <c r="E8" s="26"/>
      <c r="F8" s="26"/>
      <c r="G8" s="48"/>
    </row>
    <row r="9" spans="1:7" ht="15.75" thickBot="1" x14ac:dyDescent="0.3">
      <c r="A9" s="28">
        <v>2</v>
      </c>
      <c r="B9" s="26" t="s">
        <v>100</v>
      </c>
      <c r="C9" s="26"/>
      <c r="D9" s="26"/>
      <c r="E9" s="26"/>
      <c r="F9" s="26"/>
      <c r="G9" s="70">
        <f>'150.00'!K10</f>
        <v>2021</v>
      </c>
    </row>
    <row r="10" spans="1:7" ht="15.75" thickBot="1" x14ac:dyDescent="0.3">
      <c r="A10" s="28"/>
      <c r="B10" s="26"/>
      <c r="C10" s="26"/>
      <c r="D10" s="26"/>
      <c r="E10" s="26"/>
      <c r="F10" s="25" t="s">
        <v>418</v>
      </c>
      <c r="G10" s="25" t="s">
        <v>315</v>
      </c>
    </row>
    <row r="11" spans="1:7" ht="42" customHeight="1" x14ac:dyDescent="0.25">
      <c r="A11" s="334" t="s">
        <v>152</v>
      </c>
      <c r="B11" s="926" t="s">
        <v>775</v>
      </c>
      <c r="C11" s="1028"/>
      <c r="D11" s="1028"/>
      <c r="E11" s="1028"/>
      <c r="F11" s="1028"/>
      <c r="G11" s="1029"/>
    </row>
    <row r="12" spans="1:7" ht="29.25" customHeight="1" x14ac:dyDescent="0.25">
      <c r="A12" s="1015"/>
      <c r="B12" s="1023" t="s">
        <v>778</v>
      </c>
      <c r="C12" s="1023"/>
      <c r="D12" s="1023" t="s">
        <v>776</v>
      </c>
      <c r="E12" s="1021" t="s">
        <v>777</v>
      </c>
      <c r="F12" s="1021" t="s">
        <v>916</v>
      </c>
      <c r="G12" s="1021" t="s">
        <v>917</v>
      </c>
    </row>
    <row r="13" spans="1:7" ht="29.25" customHeight="1" x14ac:dyDescent="0.25">
      <c r="A13" s="1016"/>
      <c r="B13" s="365" t="s">
        <v>422</v>
      </c>
      <c r="C13" s="365" t="s">
        <v>918</v>
      </c>
      <c r="D13" s="1024"/>
      <c r="E13" s="1022"/>
      <c r="F13" s="1022"/>
      <c r="G13" s="1022"/>
    </row>
    <row r="14" spans="1:7" ht="29.25" customHeight="1" x14ac:dyDescent="0.25">
      <c r="A14" s="416">
        <v>1</v>
      </c>
      <c r="B14" s="1017"/>
      <c r="C14" s="1017"/>
      <c r="D14" s="407">
        <f>SUM(D15:D24)</f>
        <v>0</v>
      </c>
      <c r="E14" s="412">
        <f>B14+D14</f>
        <v>0</v>
      </c>
      <c r="F14" s="112">
        <f>D14</f>
        <v>0</v>
      </c>
      <c r="G14" s="205">
        <f>F14</f>
        <v>0</v>
      </c>
    </row>
    <row r="15" spans="1:7" ht="17.25" customHeight="1" x14ac:dyDescent="0.25">
      <c r="A15" s="34"/>
      <c r="B15" s="408"/>
      <c r="C15" s="408"/>
      <c r="D15" s="366"/>
      <c r="E15" s="413"/>
      <c r="F15" s="261"/>
      <c r="G15" s="330"/>
    </row>
    <row r="16" spans="1:7" ht="17.25" customHeight="1" x14ac:dyDescent="0.25">
      <c r="A16" s="34"/>
      <c r="B16" s="408"/>
      <c r="C16" s="408"/>
      <c r="D16" s="366"/>
      <c r="E16" s="413"/>
      <c r="F16" s="261"/>
      <c r="G16" s="330"/>
    </row>
    <row r="17" spans="1:7" ht="17.25" customHeight="1" thickBot="1" x14ac:dyDescent="0.3">
      <c r="A17" s="34"/>
      <c r="B17" s="408"/>
      <c r="C17" s="408"/>
      <c r="D17" s="366"/>
      <c r="E17" s="413"/>
      <c r="F17" s="261"/>
      <c r="G17" s="330"/>
    </row>
    <row r="18" spans="1:7" ht="17.25" hidden="1" customHeight="1" outlineLevel="1" x14ac:dyDescent="0.25">
      <c r="A18" s="34"/>
      <c r="B18" s="408"/>
      <c r="C18" s="408"/>
      <c r="D18" s="366"/>
      <c r="E18" s="413"/>
      <c r="F18" s="261"/>
      <c r="G18" s="330"/>
    </row>
    <row r="19" spans="1:7" ht="17.25" hidden="1" customHeight="1" outlineLevel="1" x14ac:dyDescent="0.25">
      <c r="A19" s="34"/>
      <c r="B19" s="408"/>
      <c r="C19" s="408"/>
      <c r="D19" s="366"/>
      <c r="E19" s="413"/>
      <c r="F19" s="261"/>
      <c r="G19" s="330"/>
    </row>
    <row r="20" spans="1:7" ht="17.25" hidden="1" customHeight="1" outlineLevel="1" x14ac:dyDescent="0.25">
      <c r="A20" s="34"/>
      <c r="B20" s="408"/>
      <c r="C20" s="408"/>
      <c r="D20" s="366"/>
      <c r="E20" s="413"/>
      <c r="F20" s="261"/>
      <c r="G20" s="330"/>
    </row>
    <row r="21" spans="1:7" ht="17.25" hidden="1" customHeight="1" outlineLevel="1" x14ac:dyDescent="0.25">
      <c r="A21" s="34"/>
      <c r="B21" s="408"/>
      <c r="C21" s="408"/>
      <c r="D21" s="366"/>
      <c r="E21" s="413"/>
      <c r="F21" s="261"/>
      <c r="G21" s="330"/>
    </row>
    <row r="22" spans="1:7" ht="17.25" hidden="1" customHeight="1" outlineLevel="1" x14ac:dyDescent="0.25">
      <c r="A22" s="34"/>
      <c r="B22" s="408"/>
      <c r="C22" s="408"/>
      <c r="D22" s="366"/>
      <c r="E22" s="413"/>
      <c r="F22" s="261"/>
      <c r="G22" s="330"/>
    </row>
    <row r="23" spans="1:7" ht="17.25" hidden="1" customHeight="1" outlineLevel="1" x14ac:dyDescent="0.25">
      <c r="A23" s="34"/>
      <c r="B23" s="408"/>
      <c r="C23" s="408"/>
      <c r="D23" s="366"/>
      <c r="E23" s="413"/>
      <c r="F23" s="261"/>
      <c r="G23" s="330"/>
    </row>
    <row r="24" spans="1:7" ht="17.25" hidden="1" customHeight="1" outlineLevel="1" thickBot="1" x14ac:dyDescent="0.3">
      <c r="A24" s="88"/>
      <c r="B24" s="409"/>
      <c r="C24" s="409"/>
      <c r="D24" s="410"/>
      <c r="E24" s="414"/>
      <c r="F24" s="371"/>
      <c r="G24" s="372"/>
    </row>
    <row r="25" spans="1:7" ht="29.25" customHeight="1" collapsed="1" x14ac:dyDescent="0.25">
      <c r="A25" s="411"/>
      <c r="B25" s="1018" t="s">
        <v>919</v>
      </c>
      <c r="C25" s="1019"/>
      <c r="D25" s="1019"/>
      <c r="E25" s="1019"/>
      <c r="F25" s="1019"/>
      <c r="G25" s="1020"/>
    </row>
    <row r="26" spans="1:7" ht="47.25" customHeight="1" x14ac:dyDescent="0.25">
      <c r="A26" s="34"/>
      <c r="B26" s="328" t="s">
        <v>422</v>
      </c>
      <c r="C26" s="328" t="s">
        <v>99</v>
      </c>
      <c r="D26" s="261" t="s">
        <v>277</v>
      </c>
      <c r="E26" s="261" t="s">
        <v>782</v>
      </c>
      <c r="F26" s="377" t="s">
        <v>916</v>
      </c>
      <c r="G26" s="415" t="s">
        <v>917</v>
      </c>
    </row>
    <row r="27" spans="1:7" ht="18.75" customHeight="1" x14ac:dyDescent="0.25">
      <c r="A27" s="199">
        <v>2</v>
      </c>
      <c r="B27" s="1025" t="s">
        <v>285</v>
      </c>
      <c r="C27" s="1026"/>
      <c r="D27" s="1026"/>
      <c r="E27" s="1027"/>
      <c r="F27" s="417">
        <f>SUM(F28:F38)</f>
        <v>0</v>
      </c>
      <c r="G27" s="417">
        <f>SUM(G28:G38)</f>
        <v>0</v>
      </c>
    </row>
    <row r="28" spans="1:7" ht="18.75" customHeight="1" x14ac:dyDescent="0.25">
      <c r="A28" s="34"/>
      <c r="B28" s="335"/>
      <c r="C28" s="335"/>
      <c r="D28" s="367"/>
      <c r="E28" s="336"/>
      <c r="F28" s="366"/>
      <c r="G28" s="330">
        <f>F28</f>
        <v>0</v>
      </c>
    </row>
    <row r="29" spans="1:7" ht="18.75" customHeight="1" x14ac:dyDescent="0.25">
      <c r="A29" s="34"/>
      <c r="B29" s="335"/>
      <c r="C29" s="335"/>
      <c r="D29" s="367"/>
      <c r="E29" s="336"/>
      <c r="F29" s="366"/>
      <c r="G29" s="330">
        <f t="shared" ref="G29:G38" si="0">F29</f>
        <v>0</v>
      </c>
    </row>
    <row r="30" spans="1:7" ht="18.75" customHeight="1" x14ac:dyDescent="0.25">
      <c r="A30" s="34"/>
      <c r="B30" s="335"/>
      <c r="C30" s="335"/>
      <c r="D30" s="367"/>
      <c r="E30" s="336"/>
      <c r="F30" s="366"/>
      <c r="G30" s="330">
        <f t="shared" si="0"/>
        <v>0</v>
      </c>
    </row>
    <row r="31" spans="1:7" ht="18.75" customHeight="1" x14ac:dyDescent="0.25">
      <c r="A31" s="34"/>
      <c r="B31" s="335"/>
      <c r="C31" s="335"/>
      <c r="D31" s="367"/>
      <c r="E31" s="336"/>
      <c r="F31" s="366"/>
      <c r="G31" s="330">
        <f t="shared" si="0"/>
        <v>0</v>
      </c>
    </row>
    <row r="32" spans="1:7" ht="18.75" customHeight="1" x14ac:dyDescent="0.25">
      <c r="A32" s="34"/>
      <c r="B32" s="335"/>
      <c r="C32" s="335"/>
      <c r="D32" s="367"/>
      <c r="E32" s="336"/>
      <c r="F32" s="366"/>
      <c r="G32" s="330">
        <f t="shared" si="0"/>
        <v>0</v>
      </c>
    </row>
    <row r="33" spans="1:7" ht="18.75" customHeight="1" x14ac:dyDescent="0.25">
      <c r="A33" s="34"/>
      <c r="B33" s="335"/>
      <c r="C33" s="335"/>
      <c r="D33" s="367"/>
      <c r="E33" s="336"/>
      <c r="F33" s="366"/>
      <c r="G33" s="330">
        <f t="shared" si="0"/>
        <v>0</v>
      </c>
    </row>
    <row r="34" spans="1:7" ht="18.75" customHeight="1" x14ac:dyDescent="0.25">
      <c r="A34" s="34"/>
      <c r="B34" s="335"/>
      <c r="C34" s="335"/>
      <c r="D34" s="367"/>
      <c r="E34" s="336"/>
      <c r="F34" s="366"/>
      <c r="G34" s="330">
        <f t="shared" si="0"/>
        <v>0</v>
      </c>
    </row>
    <row r="35" spans="1:7" ht="18.75" customHeight="1" x14ac:dyDescent="0.25">
      <c r="A35" s="34"/>
      <c r="B35" s="335"/>
      <c r="C35" s="335"/>
      <c r="D35" s="367"/>
      <c r="E35" s="336"/>
      <c r="F35" s="366"/>
      <c r="G35" s="330">
        <f t="shared" si="0"/>
        <v>0</v>
      </c>
    </row>
    <row r="36" spans="1:7" ht="18.75" customHeight="1" x14ac:dyDescent="0.25">
      <c r="A36" s="34"/>
      <c r="B36" s="335"/>
      <c r="C36" s="335"/>
      <c r="D36" s="367"/>
      <c r="E36" s="336"/>
      <c r="F36" s="366"/>
      <c r="G36" s="330">
        <f t="shared" si="0"/>
        <v>0</v>
      </c>
    </row>
    <row r="37" spans="1:7" ht="18.75" customHeight="1" x14ac:dyDescent="0.25">
      <c r="A37" s="34"/>
      <c r="B37" s="335"/>
      <c r="C37" s="335"/>
      <c r="D37" s="367"/>
      <c r="E37" s="336"/>
      <c r="F37" s="366"/>
      <c r="G37" s="330">
        <f t="shared" si="0"/>
        <v>0</v>
      </c>
    </row>
    <row r="38" spans="1:7" ht="18.75" customHeight="1" x14ac:dyDescent="0.25">
      <c r="A38" s="34"/>
      <c r="B38" s="335"/>
      <c r="C38" s="335"/>
      <c r="D38" s="367"/>
      <c r="E38" s="336"/>
      <c r="F38" s="366"/>
      <c r="G38" s="330">
        <f t="shared" si="0"/>
        <v>0</v>
      </c>
    </row>
    <row r="39" spans="1:7" ht="25.5" customHeight="1" thickBot="1" x14ac:dyDescent="0.3">
      <c r="A39" s="44">
        <v>3</v>
      </c>
      <c r="B39" s="853" t="s">
        <v>784</v>
      </c>
      <c r="C39" s="853"/>
      <c r="D39" s="853"/>
      <c r="E39" s="853"/>
      <c r="F39" s="337">
        <f>F27+F14</f>
        <v>0</v>
      </c>
      <c r="G39" s="337">
        <f>G27+G14</f>
        <v>0</v>
      </c>
    </row>
    <row r="42" spans="1:7" ht="15" customHeight="1" x14ac:dyDescent="0.25">
      <c r="A42" s="767" t="s">
        <v>206</v>
      </c>
      <c r="B42" s="767"/>
      <c r="C42" s="776" t="s">
        <v>1066</v>
      </c>
      <c r="D42" s="776"/>
      <c r="E42" s="776"/>
      <c r="F42" s="776"/>
    </row>
    <row r="43" spans="1:7" ht="15" customHeight="1" x14ac:dyDescent="0.25">
      <c r="C43" s="776" t="s">
        <v>920</v>
      </c>
      <c r="D43" s="776"/>
      <c r="E43" s="776"/>
      <c r="F43" s="776"/>
    </row>
  </sheetData>
  <mergeCells count="17">
    <mergeCell ref="B3:F3"/>
    <mergeCell ref="B5:E5"/>
    <mergeCell ref="C7:D7"/>
    <mergeCell ref="B12:C12"/>
    <mergeCell ref="B27:E27"/>
    <mergeCell ref="B11:G11"/>
    <mergeCell ref="A42:B42"/>
    <mergeCell ref="C42:F42"/>
    <mergeCell ref="C43:F43"/>
    <mergeCell ref="A12:A13"/>
    <mergeCell ref="B39:E39"/>
    <mergeCell ref="B14:C14"/>
    <mergeCell ref="B25:G25"/>
    <mergeCell ref="F12:F13"/>
    <mergeCell ref="G12:G13"/>
    <mergeCell ref="D12:D13"/>
    <mergeCell ref="E12:E13"/>
  </mergeCells>
  <pageMargins left="0.7" right="0.7" top="0.75" bottom="0.75" header="0.3" footer="0.3"/>
  <pageSetup paperSize="9" orientation="portrait" horizontalDpi="0" verticalDpi="0"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workbookViewId="0">
      <pane xSplit="8" ySplit="10" topLeftCell="I11" activePane="bottomRight" state="frozen"/>
      <selection pane="topRight" activeCell="I1" sqref="I1"/>
      <selection pane="bottomLeft" activeCell="A11" sqref="A11"/>
      <selection pane="bottomRight" activeCell="I23" sqref="I23"/>
    </sheetView>
  </sheetViews>
  <sheetFormatPr defaultRowHeight="12.75" x14ac:dyDescent="0.2"/>
  <cols>
    <col min="4" max="4" width="24.140625" customWidth="1"/>
    <col min="9" max="10" width="18.85546875" customWidth="1"/>
    <col min="11" max="11" width="19.7109375" customWidth="1"/>
  </cols>
  <sheetData>
    <row r="1" spans="1:10" ht="15" x14ac:dyDescent="0.25">
      <c r="A1" s="24"/>
      <c r="B1" s="24"/>
      <c r="C1" s="24"/>
      <c r="D1" s="24"/>
      <c r="E1" s="24"/>
      <c r="F1" s="24"/>
      <c r="G1" s="24"/>
      <c r="H1" s="24"/>
      <c r="I1" s="39"/>
      <c r="J1" s="25" t="s">
        <v>315</v>
      </c>
    </row>
    <row r="2" spans="1:10" ht="15.75" x14ac:dyDescent="0.25">
      <c r="A2" s="24"/>
      <c r="B2" s="967" t="s">
        <v>76</v>
      </c>
      <c r="C2" s="967"/>
      <c r="D2" s="967"/>
      <c r="E2" s="967"/>
      <c r="F2" s="967"/>
      <c r="G2" s="967"/>
      <c r="H2" s="967"/>
      <c r="I2" s="967"/>
      <c r="J2" s="967"/>
    </row>
    <row r="3" spans="1:10" ht="15" x14ac:dyDescent="0.25">
      <c r="A3" s="26"/>
      <c r="B3" s="26"/>
      <c r="C3" s="26"/>
      <c r="D3" s="26"/>
      <c r="E3" s="26"/>
      <c r="F3" s="26"/>
      <c r="G3" s="26"/>
      <c r="H3" s="26"/>
      <c r="I3" s="26"/>
      <c r="J3" s="26"/>
    </row>
    <row r="4" spans="1:10" ht="15" x14ac:dyDescent="0.25">
      <c r="A4" s="26"/>
      <c r="B4" s="767" t="s">
        <v>98</v>
      </c>
      <c r="C4" s="767"/>
      <c r="D4" s="767"/>
      <c r="E4" s="767"/>
      <c r="F4" s="767"/>
      <c r="G4" s="767"/>
      <c r="H4" s="767"/>
      <c r="I4" s="40"/>
      <c r="J4" s="40"/>
    </row>
    <row r="5" spans="1:10" ht="15.75" thickBot="1" x14ac:dyDescent="0.3">
      <c r="A5" s="28"/>
      <c r="B5" s="26"/>
      <c r="C5" s="26"/>
      <c r="D5" s="26"/>
      <c r="E5" s="26"/>
      <c r="F5" s="26"/>
      <c r="G5" s="26"/>
      <c r="H5" s="26"/>
      <c r="I5" s="26"/>
      <c r="J5" s="26"/>
    </row>
    <row r="6" spans="1:10" ht="15.75" thickBot="1" x14ac:dyDescent="0.3">
      <c r="A6" s="28">
        <v>1</v>
      </c>
      <c r="B6" s="26" t="s">
        <v>99</v>
      </c>
      <c r="C6" s="768">
        <f>'150.00'!C8:F8</f>
        <v>222222222222</v>
      </c>
      <c r="D6" s="769"/>
      <c r="E6" s="770"/>
      <c r="F6" s="26"/>
      <c r="G6" s="26"/>
      <c r="H6" s="26"/>
      <c r="I6" s="53"/>
      <c r="J6" s="53"/>
    </row>
    <row r="7" spans="1:10" ht="15.75" thickBot="1" x14ac:dyDescent="0.3">
      <c r="A7" s="28"/>
      <c r="B7" s="26"/>
      <c r="C7" s="26"/>
      <c r="D7" s="26"/>
      <c r="E7" s="26"/>
      <c r="F7" s="26"/>
      <c r="G7" s="26"/>
      <c r="H7" s="26"/>
      <c r="I7" s="26"/>
      <c r="J7" s="26"/>
    </row>
    <row r="8" spans="1:10" ht="15.75" thickBot="1" x14ac:dyDescent="0.3">
      <c r="A8" s="28">
        <v>2</v>
      </c>
      <c r="B8" s="26" t="s">
        <v>100</v>
      </c>
      <c r="C8" s="26"/>
      <c r="D8" s="26"/>
      <c r="E8" s="26"/>
      <c r="F8" s="26"/>
      <c r="G8" s="26"/>
      <c r="H8" s="26"/>
      <c r="I8" s="70">
        <f>'150.00'!K10</f>
        <v>2021</v>
      </c>
      <c r="J8" s="26"/>
    </row>
    <row r="9" spans="1:10" ht="15.75" thickBot="1" x14ac:dyDescent="0.3">
      <c r="A9" s="24"/>
      <c r="B9" s="24"/>
      <c r="C9" s="24"/>
      <c r="D9" s="24"/>
      <c r="E9" s="24"/>
      <c r="F9" s="24"/>
      <c r="G9" s="24"/>
      <c r="H9" s="24"/>
      <c r="I9" s="25" t="s">
        <v>418</v>
      </c>
      <c r="J9" s="25" t="s">
        <v>315</v>
      </c>
    </row>
    <row r="10" spans="1:10" ht="45.6" customHeight="1" thickBot="1" x14ac:dyDescent="0.25">
      <c r="A10" s="99" t="s">
        <v>161</v>
      </c>
      <c r="B10" s="354" t="s">
        <v>804</v>
      </c>
      <c r="C10" s="885" t="s">
        <v>277</v>
      </c>
      <c r="D10" s="886"/>
      <c r="E10" s="944" t="s">
        <v>278</v>
      </c>
      <c r="F10" s="885"/>
      <c r="G10" s="944" t="s">
        <v>921</v>
      </c>
      <c r="H10" s="886"/>
      <c r="I10" s="233" t="s">
        <v>928</v>
      </c>
      <c r="J10" s="324" t="s">
        <v>115</v>
      </c>
    </row>
    <row r="11" spans="1:10" ht="15" x14ac:dyDescent="0.25">
      <c r="A11" s="58">
        <v>1</v>
      </c>
      <c r="B11" s="355"/>
      <c r="C11" s="966"/>
      <c r="D11" s="966"/>
      <c r="E11" s="966"/>
      <c r="F11" s="966"/>
      <c r="G11" s="966"/>
      <c r="H11" s="966"/>
      <c r="I11" s="357"/>
      <c r="J11" s="96">
        <f t="shared" ref="J11:J21" si="0">SUM(I11:I11)</f>
        <v>0</v>
      </c>
    </row>
    <row r="12" spans="1:10" ht="15" x14ac:dyDescent="0.25">
      <c r="A12" s="58">
        <v>2</v>
      </c>
      <c r="B12" s="202"/>
      <c r="C12" s="966"/>
      <c r="D12" s="966"/>
      <c r="E12" s="700"/>
      <c r="F12" s="700"/>
      <c r="G12" s="700"/>
      <c r="H12" s="700"/>
      <c r="I12" s="286"/>
      <c r="J12" s="95">
        <f t="shared" si="0"/>
        <v>0</v>
      </c>
    </row>
    <row r="13" spans="1:10" ht="15" x14ac:dyDescent="0.25">
      <c r="A13" s="63">
        <v>3</v>
      </c>
      <c r="B13" s="358"/>
      <c r="C13" s="966"/>
      <c r="D13" s="966"/>
      <c r="E13" s="700"/>
      <c r="F13" s="700"/>
      <c r="G13" s="700"/>
      <c r="H13" s="700"/>
      <c r="I13" s="286"/>
      <c r="J13" s="95">
        <f t="shared" si="0"/>
        <v>0</v>
      </c>
    </row>
    <row r="14" spans="1:10" ht="15" x14ac:dyDescent="0.25">
      <c r="A14" s="42">
        <v>4</v>
      </c>
      <c r="B14" s="358"/>
      <c r="C14" s="966"/>
      <c r="D14" s="966"/>
      <c r="E14" s="700"/>
      <c r="F14" s="700"/>
      <c r="G14" s="700"/>
      <c r="H14" s="700"/>
      <c r="I14" s="286"/>
      <c r="J14" s="95">
        <f t="shared" si="0"/>
        <v>0</v>
      </c>
    </row>
    <row r="15" spans="1:10" ht="15" x14ac:dyDescent="0.25">
      <c r="A15" s="63">
        <v>5</v>
      </c>
      <c r="B15" s="358"/>
      <c r="C15" s="966"/>
      <c r="D15" s="966"/>
      <c r="E15" s="700"/>
      <c r="F15" s="700"/>
      <c r="G15" s="700"/>
      <c r="H15" s="700"/>
      <c r="I15" s="286"/>
      <c r="J15" s="95">
        <f t="shared" si="0"/>
        <v>0</v>
      </c>
    </row>
    <row r="16" spans="1:10" ht="15" x14ac:dyDescent="0.25">
      <c r="A16" s="63">
        <v>6</v>
      </c>
      <c r="B16" s="358"/>
      <c r="C16" s="966"/>
      <c r="D16" s="966"/>
      <c r="E16" s="700"/>
      <c r="F16" s="700"/>
      <c r="G16" s="700"/>
      <c r="H16" s="700"/>
      <c r="I16" s="286"/>
      <c r="J16" s="95">
        <f t="shared" si="0"/>
        <v>0</v>
      </c>
    </row>
    <row r="17" spans="1:10" ht="15" x14ac:dyDescent="0.25">
      <c r="A17" s="42">
        <v>7</v>
      </c>
      <c r="B17" s="358"/>
      <c r="C17" s="966"/>
      <c r="D17" s="966"/>
      <c r="E17" s="700"/>
      <c r="F17" s="700"/>
      <c r="G17" s="700"/>
      <c r="H17" s="700"/>
      <c r="I17" s="286"/>
      <c r="J17" s="95">
        <f t="shared" si="0"/>
        <v>0</v>
      </c>
    </row>
    <row r="18" spans="1:10" ht="15" x14ac:dyDescent="0.25">
      <c r="A18" s="63">
        <v>8</v>
      </c>
      <c r="B18" s="358"/>
      <c r="C18" s="966"/>
      <c r="D18" s="966"/>
      <c r="E18" s="700"/>
      <c r="F18" s="700"/>
      <c r="G18" s="700"/>
      <c r="H18" s="700"/>
      <c r="I18" s="286"/>
      <c r="J18" s="95">
        <f t="shared" si="0"/>
        <v>0</v>
      </c>
    </row>
    <row r="19" spans="1:10" ht="15" x14ac:dyDescent="0.25">
      <c r="A19" s="42">
        <v>9</v>
      </c>
      <c r="B19" s="358"/>
      <c r="C19" s="966"/>
      <c r="D19" s="966"/>
      <c r="E19" s="700"/>
      <c r="F19" s="700"/>
      <c r="G19" s="700"/>
      <c r="H19" s="700"/>
      <c r="I19" s="286"/>
      <c r="J19" s="95">
        <f t="shared" si="0"/>
        <v>0</v>
      </c>
    </row>
    <row r="20" spans="1:10" ht="15" x14ac:dyDescent="0.25">
      <c r="A20" s="63">
        <v>10</v>
      </c>
      <c r="B20" s="358"/>
      <c r="C20" s="966"/>
      <c r="D20" s="966"/>
      <c r="E20" s="700"/>
      <c r="F20" s="700"/>
      <c r="G20" s="700"/>
      <c r="H20" s="700"/>
      <c r="I20" s="286"/>
      <c r="J20" s="95">
        <f t="shared" si="0"/>
        <v>0</v>
      </c>
    </row>
    <row r="21" spans="1:10" ht="15" x14ac:dyDescent="0.25">
      <c r="A21" s="63" t="s">
        <v>304</v>
      </c>
      <c r="B21" s="850"/>
      <c r="C21" s="850"/>
      <c r="D21" s="850"/>
      <c r="E21" s="850"/>
      <c r="F21" s="850"/>
      <c r="G21" s="933"/>
      <c r="H21" s="933"/>
      <c r="I21" s="68">
        <f>SUM(I11:I20)</f>
        <v>0</v>
      </c>
      <c r="J21" s="95">
        <f t="shared" si="0"/>
        <v>0</v>
      </c>
    </row>
    <row r="22" spans="1:10" ht="15" x14ac:dyDescent="0.25">
      <c r="A22" s="24"/>
      <c r="B22" s="24"/>
      <c r="C22" s="24"/>
      <c r="D22" s="24"/>
      <c r="E22" s="24"/>
      <c r="F22" s="24"/>
      <c r="G22" s="24"/>
      <c r="H22" s="24"/>
      <c r="I22" s="24"/>
    </row>
    <row r="23" spans="1:10" ht="15" x14ac:dyDescent="0.25">
      <c r="A23" s="24"/>
      <c r="B23" s="24"/>
      <c r="C23" s="24"/>
      <c r="D23" s="24"/>
      <c r="E23" s="24"/>
      <c r="F23" s="24"/>
      <c r="G23" s="24"/>
      <c r="H23" s="24"/>
      <c r="I23" s="24"/>
    </row>
    <row r="24" spans="1:10" ht="14.1" customHeight="1" x14ac:dyDescent="0.25">
      <c r="A24" s="775" t="s">
        <v>206</v>
      </c>
      <c r="B24" s="775"/>
      <c r="C24" s="776" t="s">
        <v>1067</v>
      </c>
      <c r="D24" s="776"/>
      <c r="E24" s="776"/>
      <c r="F24" s="776"/>
      <c r="G24" s="776"/>
      <c r="H24" s="776"/>
      <c r="I24" s="24"/>
    </row>
    <row r="25" spans="1:10" ht="15" customHeight="1" x14ac:dyDescent="0.25">
      <c r="A25" s="24"/>
      <c r="B25" s="24"/>
      <c r="C25" s="776" t="s">
        <v>923</v>
      </c>
      <c r="D25" s="776"/>
      <c r="E25" s="776"/>
      <c r="F25" s="776"/>
      <c r="G25" s="776"/>
      <c r="H25" s="776"/>
      <c r="I25" s="24"/>
    </row>
  </sheetData>
  <mergeCells count="42">
    <mergeCell ref="B2:J2"/>
    <mergeCell ref="B4:H4"/>
    <mergeCell ref="C6:E6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5:H25"/>
    <mergeCell ref="B21:D21"/>
    <mergeCell ref="E21:F21"/>
    <mergeCell ref="G21:H21"/>
    <mergeCell ref="A24:B24"/>
    <mergeCell ref="C24:H24"/>
  </mergeCells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workbookViewId="0">
      <selection activeCell="C26" sqref="C26:I26"/>
    </sheetView>
  </sheetViews>
  <sheetFormatPr defaultRowHeight="12.75" x14ac:dyDescent="0.2"/>
  <cols>
    <col min="4" max="4" width="24.140625" customWidth="1"/>
    <col min="9" max="11" width="18.85546875" customWidth="1"/>
    <col min="12" max="12" width="19.7109375" customWidth="1"/>
  </cols>
  <sheetData>
    <row r="1" spans="1:11" ht="15" x14ac:dyDescent="0.25">
      <c r="A1" s="24"/>
      <c r="B1" s="24"/>
      <c r="C1" s="24"/>
      <c r="D1" s="24"/>
      <c r="E1" s="24"/>
      <c r="F1" s="24"/>
      <c r="G1" s="24"/>
      <c r="H1" s="24"/>
      <c r="I1" s="24"/>
      <c r="J1" s="39"/>
      <c r="K1" s="25" t="s">
        <v>315</v>
      </c>
    </row>
    <row r="2" spans="1:11" ht="15.75" x14ac:dyDescent="0.25">
      <c r="A2" s="24"/>
      <c r="B2" s="967" t="s">
        <v>924</v>
      </c>
      <c r="C2" s="967"/>
      <c r="D2" s="967"/>
      <c r="E2" s="967"/>
      <c r="F2" s="967"/>
      <c r="G2" s="967"/>
      <c r="H2" s="967"/>
      <c r="I2" s="967"/>
      <c r="J2" s="967"/>
      <c r="K2" s="967"/>
    </row>
    <row r="3" spans="1:11" ht="15" x14ac:dyDescent="0.25">
      <c r="A3" s="26"/>
      <c r="B3" s="26"/>
      <c r="C3" s="26"/>
      <c r="D3" s="26"/>
      <c r="E3" s="26"/>
      <c r="F3" s="26"/>
      <c r="G3" s="26"/>
      <c r="H3" s="26"/>
      <c r="I3" s="26"/>
      <c r="J3" s="26"/>
      <c r="K3" s="26"/>
    </row>
    <row r="4" spans="1:11" ht="15" x14ac:dyDescent="0.25">
      <c r="A4" s="26"/>
      <c r="B4" s="767" t="s">
        <v>98</v>
      </c>
      <c r="C4" s="767"/>
      <c r="D4" s="767"/>
      <c r="E4" s="767"/>
      <c r="F4" s="767"/>
      <c r="G4" s="767"/>
      <c r="H4" s="767"/>
      <c r="I4" s="40"/>
      <c r="J4" s="40"/>
      <c r="K4" s="40"/>
    </row>
    <row r="5" spans="1:11" ht="15.75" thickBot="1" x14ac:dyDescent="0.3">
      <c r="A5" s="28"/>
      <c r="B5" s="26"/>
      <c r="C5" s="26"/>
      <c r="D5" s="26"/>
      <c r="E5" s="26"/>
      <c r="F5" s="26"/>
      <c r="G5" s="26"/>
      <c r="H5" s="26"/>
      <c r="I5" s="26"/>
      <c r="J5" s="26"/>
      <c r="K5" s="26"/>
    </row>
    <row r="6" spans="1:11" ht="15.75" thickBot="1" x14ac:dyDescent="0.3">
      <c r="A6" s="28">
        <v>1</v>
      </c>
      <c r="B6" s="26" t="s">
        <v>99</v>
      </c>
      <c r="C6" s="768">
        <f>'150.00'!C8:F8</f>
        <v>222222222222</v>
      </c>
      <c r="D6" s="769"/>
      <c r="E6" s="770"/>
      <c r="F6" s="26"/>
      <c r="G6" s="26"/>
      <c r="H6" s="26"/>
      <c r="I6" s="53"/>
      <c r="J6" s="53"/>
      <c r="K6" s="53"/>
    </row>
    <row r="7" spans="1:11" ht="15.75" thickBot="1" x14ac:dyDescent="0.3">
      <c r="A7" s="28"/>
      <c r="B7" s="26"/>
      <c r="C7" s="26"/>
      <c r="D7" s="26"/>
      <c r="E7" s="26"/>
      <c r="F7" s="26"/>
      <c r="G7" s="26"/>
      <c r="H7" s="26"/>
      <c r="I7" s="26"/>
      <c r="J7" s="26"/>
      <c r="K7" s="26"/>
    </row>
    <row r="8" spans="1:11" ht="15.75" thickBot="1" x14ac:dyDescent="0.3">
      <c r="A8" s="28">
        <v>2</v>
      </c>
      <c r="B8" s="26" t="s">
        <v>100</v>
      </c>
      <c r="C8" s="26"/>
      <c r="D8" s="26"/>
      <c r="E8" s="26"/>
      <c r="F8" s="26"/>
      <c r="G8" s="26"/>
      <c r="H8" s="26"/>
      <c r="J8" s="70">
        <f>'150.00'!K10</f>
        <v>2021</v>
      </c>
      <c r="K8" s="26"/>
    </row>
    <row r="9" spans="1:11" ht="15.75" thickBot="1" x14ac:dyDescent="0.3">
      <c r="A9" s="24"/>
      <c r="B9" s="24"/>
      <c r="C9" s="24"/>
      <c r="D9" s="24"/>
      <c r="E9" s="24"/>
      <c r="F9" s="24"/>
      <c r="G9" s="24"/>
      <c r="H9" s="24"/>
      <c r="I9" s="25" t="s">
        <v>418</v>
      </c>
      <c r="J9" s="25" t="s">
        <v>717</v>
      </c>
      <c r="K9" s="25" t="s">
        <v>315</v>
      </c>
    </row>
    <row r="10" spans="1:11" ht="45.6" customHeight="1" thickBot="1" x14ac:dyDescent="0.25">
      <c r="A10" s="99" t="s">
        <v>161</v>
      </c>
      <c r="B10" s="354" t="s">
        <v>804</v>
      </c>
      <c r="C10" s="885" t="s">
        <v>277</v>
      </c>
      <c r="D10" s="886"/>
      <c r="E10" s="944" t="s">
        <v>99</v>
      </c>
      <c r="F10" s="885"/>
      <c r="G10" s="944" t="s">
        <v>925</v>
      </c>
      <c r="H10" s="886"/>
      <c r="I10" s="233" t="s">
        <v>928</v>
      </c>
      <c r="J10" s="233" t="s">
        <v>719</v>
      </c>
      <c r="K10" s="324" t="s">
        <v>115</v>
      </c>
    </row>
    <row r="11" spans="1:11" ht="15" x14ac:dyDescent="0.25">
      <c r="A11" s="58">
        <v>1</v>
      </c>
      <c r="B11" s="355"/>
      <c r="C11" s="966"/>
      <c r="D11" s="966"/>
      <c r="E11" s="966"/>
      <c r="F11" s="966"/>
      <c r="G11" s="966"/>
      <c r="H11" s="966"/>
      <c r="I11" s="355"/>
      <c r="J11" s="357"/>
      <c r="K11" s="96">
        <f>SUM(I11:J11)</f>
        <v>0</v>
      </c>
    </row>
    <row r="12" spans="1:11" ht="15" x14ac:dyDescent="0.25">
      <c r="A12" s="58">
        <v>2</v>
      </c>
      <c r="B12" s="202"/>
      <c r="C12" s="966"/>
      <c r="D12" s="966"/>
      <c r="E12" s="700"/>
      <c r="F12" s="700"/>
      <c r="G12" s="700"/>
      <c r="H12" s="700"/>
      <c r="I12" s="202"/>
      <c r="J12" s="286"/>
      <c r="K12" s="95">
        <f>SUM(I12:J12)</f>
        <v>0</v>
      </c>
    </row>
    <row r="13" spans="1:11" ht="15" x14ac:dyDescent="0.25">
      <c r="A13" s="63">
        <v>3</v>
      </c>
      <c r="B13" s="358"/>
      <c r="C13" s="966"/>
      <c r="D13" s="966"/>
      <c r="E13" s="700"/>
      <c r="F13" s="700"/>
      <c r="G13" s="700"/>
      <c r="H13" s="700"/>
      <c r="I13" s="202"/>
      <c r="J13" s="286"/>
      <c r="K13" s="95">
        <f t="shared" ref="K13:K21" si="0">SUM(I13:J13)</f>
        <v>0</v>
      </c>
    </row>
    <row r="14" spans="1:11" ht="15" x14ac:dyDescent="0.25">
      <c r="A14" s="42">
        <v>4</v>
      </c>
      <c r="B14" s="358"/>
      <c r="C14" s="966"/>
      <c r="D14" s="966"/>
      <c r="E14" s="700"/>
      <c r="F14" s="700"/>
      <c r="G14" s="700"/>
      <c r="H14" s="700"/>
      <c r="I14" s="202"/>
      <c r="J14" s="286"/>
      <c r="K14" s="95">
        <f t="shared" si="0"/>
        <v>0</v>
      </c>
    </row>
    <row r="15" spans="1:11" ht="15" x14ac:dyDescent="0.25">
      <c r="A15" s="63">
        <v>5</v>
      </c>
      <c r="B15" s="358"/>
      <c r="C15" s="966"/>
      <c r="D15" s="966"/>
      <c r="E15" s="700"/>
      <c r="F15" s="700"/>
      <c r="G15" s="700"/>
      <c r="H15" s="700"/>
      <c r="I15" s="202"/>
      <c r="J15" s="286"/>
      <c r="K15" s="95">
        <f t="shared" si="0"/>
        <v>0</v>
      </c>
    </row>
    <row r="16" spans="1:11" ht="15" x14ac:dyDescent="0.25">
      <c r="A16" s="63">
        <v>6</v>
      </c>
      <c r="B16" s="358"/>
      <c r="C16" s="966"/>
      <c r="D16" s="966"/>
      <c r="E16" s="700"/>
      <c r="F16" s="700"/>
      <c r="G16" s="700"/>
      <c r="H16" s="700"/>
      <c r="I16" s="202"/>
      <c r="J16" s="286"/>
      <c r="K16" s="95">
        <f t="shared" si="0"/>
        <v>0</v>
      </c>
    </row>
    <row r="17" spans="1:11" ht="15" x14ac:dyDescent="0.25">
      <c r="A17" s="42">
        <v>7</v>
      </c>
      <c r="B17" s="358"/>
      <c r="C17" s="966"/>
      <c r="D17" s="966"/>
      <c r="E17" s="700"/>
      <c r="F17" s="700"/>
      <c r="G17" s="700"/>
      <c r="H17" s="700"/>
      <c r="I17" s="202"/>
      <c r="J17" s="286"/>
      <c r="K17" s="95">
        <f t="shared" si="0"/>
        <v>0</v>
      </c>
    </row>
    <row r="18" spans="1:11" ht="15" x14ac:dyDescent="0.25">
      <c r="A18" s="63">
        <v>8</v>
      </c>
      <c r="B18" s="358"/>
      <c r="C18" s="966"/>
      <c r="D18" s="966"/>
      <c r="E18" s="700"/>
      <c r="F18" s="700"/>
      <c r="G18" s="700"/>
      <c r="H18" s="700"/>
      <c r="I18" s="202"/>
      <c r="J18" s="286"/>
      <c r="K18" s="95">
        <f t="shared" si="0"/>
        <v>0</v>
      </c>
    </row>
    <row r="19" spans="1:11" ht="15" x14ac:dyDescent="0.25">
      <c r="A19" s="42">
        <v>9</v>
      </c>
      <c r="B19" s="358"/>
      <c r="C19" s="966"/>
      <c r="D19" s="966"/>
      <c r="E19" s="700"/>
      <c r="F19" s="700"/>
      <c r="G19" s="700"/>
      <c r="H19" s="700"/>
      <c r="I19" s="202"/>
      <c r="J19" s="286"/>
      <c r="K19" s="95">
        <f t="shared" si="0"/>
        <v>0</v>
      </c>
    </row>
    <row r="20" spans="1:11" ht="15" x14ac:dyDescent="0.25">
      <c r="A20" s="63">
        <v>10</v>
      </c>
      <c r="B20" s="358"/>
      <c r="C20" s="966"/>
      <c r="D20" s="966"/>
      <c r="E20" s="700"/>
      <c r="F20" s="700"/>
      <c r="G20" s="700"/>
      <c r="H20" s="700"/>
      <c r="I20" s="202"/>
      <c r="J20" s="286"/>
      <c r="K20" s="95">
        <f t="shared" si="0"/>
        <v>0</v>
      </c>
    </row>
    <row r="21" spans="1:11" ht="15" x14ac:dyDescent="0.25">
      <c r="A21" s="63" t="s">
        <v>304</v>
      </c>
      <c r="B21" s="850"/>
      <c r="C21" s="850"/>
      <c r="D21" s="850"/>
      <c r="E21" s="850"/>
      <c r="F21" s="850"/>
      <c r="G21" s="933"/>
      <c r="H21" s="933"/>
      <c r="I21" s="68">
        <f>SUM(I11:I20)</f>
        <v>0</v>
      </c>
      <c r="J21" s="68">
        <f>SUM(J11:J20)</f>
        <v>0</v>
      </c>
      <c r="K21" s="95">
        <f t="shared" si="0"/>
        <v>0</v>
      </c>
    </row>
    <row r="22" spans="1:11" ht="15" x14ac:dyDescent="0.25">
      <c r="A22" s="24"/>
      <c r="B22" s="24"/>
      <c r="C22" s="24"/>
      <c r="D22" s="24"/>
      <c r="E22" s="24"/>
      <c r="F22" s="24"/>
      <c r="G22" s="24"/>
      <c r="H22" s="24"/>
      <c r="I22" s="24"/>
      <c r="J22" s="24"/>
    </row>
    <row r="23" spans="1:11" ht="15" x14ac:dyDescent="0.25">
      <c r="A23" s="24"/>
      <c r="B23" s="24"/>
      <c r="C23" s="24"/>
      <c r="D23" s="24"/>
      <c r="E23" s="24"/>
      <c r="F23" s="24"/>
      <c r="G23" s="24"/>
      <c r="H23" s="24"/>
      <c r="I23" s="24"/>
      <c r="J23" s="24"/>
    </row>
    <row r="24" spans="1:11" ht="14.1" customHeight="1" x14ac:dyDescent="0.25">
      <c r="A24" s="775" t="s">
        <v>206</v>
      </c>
      <c r="B24" s="775"/>
      <c r="C24" s="776" t="s">
        <v>922</v>
      </c>
      <c r="D24" s="776"/>
      <c r="E24" s="776"/>
      <c r="F24" s="776"/>
      <c r="G24" s="776"/>
      <c r="H24" s="776"/>
      <c r="I24" s="776"/>
      <c r="J24" s="24"/>
    </row>
    <row r="25" spans="1:11" ht="15" customHeight="1" x14ac:dyDescent="0.25">
      <c r="A25" s="24"/>
      <c r="B25" s="24"/>
      <c r="C25" s="776" t="s">
        <v>1068</v>
      </c>
      <c r="D25" s="776"/>
      <c r="E25" s="776"/>
      <c r="F25" s="776"/>
      <c r="G25" s="776"/>
      <c r="H25" s="776"/>
      <c r="I25" s="776"/>
      <c r="J25" s="24"/>
    </row>
    <row r="26" spans="1:11" ht="15" customHeight="1" x14ac:dyDescent="0.2">
      <c r="C26" s="776" t="s">
        <v>927</v>
      </c>
      <c r="D26" s="776"/>
      <c r="E26" s="776"/>
      <c r="F26" s="776"/>
      <c r="G26" s="776"/>
      <c r="H26" s="776"/>
      <c r="I26" s="776"/>
    </row>
  </sheetData>
  <mergeCells count="43">
    <mergeCell ref="B2:K2"/>
    <mergeCell ref="B4:H4"/>
    <mergeCell ref="C6:E6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6:I26"/>
    <mergeCell ref="B21:D21"/>
    <mergeCell ref="E21:F21"/>
    <mergeCell ref="G21:H21"/>
    <mergeCell ref="A24:B24"/>
    <mergeCell ref="C24:I24"/>
    <mergeCell ref="C25:I25"/>
  </mergeCells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workbookViewId="0">
      <selection activeCell="C25" sqref="C25:H25"/>
    </sheetView>
  </sheetViews>
  <sheetFormatPr defaultRowHeight="12.75" x14ac:dyDescent="0.2"/>
  <cols>
    <col min="4" max="4" width="24.140625" customWidth="1"/>
    <col min="9" max="10" width="18.85546875" customWidth="1"/>
    <col min="11" max="11" width="19.7109375" customWidth="1"/>
  </cols>
  <sheetData>
    <row r="1" spans="1:10" ht="15" x14ac:dyDescent="0.25">
      <c r="A1" s="24"/>
      <c r="B1" s="24"/>
      <c r="C1" s="24"/>
      <c r="D1" s="24"/>
      <c r="E1" s="24"/>
      <c r="F1" s="24"/>
      <c r="G1" s="24"/>
      <c r="H1" s="24"/>
      <c r="I1" s="39"/>
      <c r="J1" s="25" t="s">
        <v>315</v>
      </c>
    </row>
    <row r="2" spans="1:10" ht="33" customHeight="1" x14ac:dyDescent="0.25">
      <c r="A2" s="24"/>
      <c r="B2" s="967" t="s">
        <v>380</v>
      </c>
      <c r="C2" s="967"/>
      <c r="D2" s="967"/>
      <c r="E2" s="967"/>
      <c r="F2" s="967"/>
      <c r="G2" s="967"/>
      <c r="H2" s="967"/>
      <c r="I2" s="967"/>
      <c r="J2" s="967"/>
    </row>
    <row r="3" spans="1:10" ht="15" x14ac:dyDescent="0.25">
      <c r="A3" s="26"/>
      <c r="B3" s="26"/>
      <c r="C3" s="26"/>
      <c r="D3" s="26"/>
      <c r="E3" s="26"/>
      <c r="F3" s="26"/>
      <c r="G3" s="26"/>
      <c r="H3" s="26"/>
      <c r="I3" s="26"/>
      <c r="J3" s="26"/>
    </row>
    <row r="4" spans="1:10" ht="15" x14ac:dyDescent="0.25">
      <c r="A4" s="26"/>
      <c r="B4" s="767" t="s">
        <v>98</v>
      </c>
      <c r="C4" s="767"/>
      <c r="D4" s="767"/>
      <c r="E4" s="767"/>
      <c r="F4" s="767"/>
      <c r="G4" s="767"/>
      <c r="H4" s="767"/>
      <c r="I4" s="40"/>
      <c r="J4" s="40"/>
    </row>
    <row r="5" spans="1:10" ht="15.75" thickBot="1" x14ac:dyDescent="0.3">
      <c r="A5" s="28"/>
      <c r="B5" s="26"/>
      <c r="C5" s="26"/>
      <c r="D5" s="26"/>
      <c r="E5" s="26"/>
      <c r="F5" s="26"/>
      <c r="G5" s="26"/>
      <c r="H5" s="26"/>
      <c r="I5" s="26"/>
      <c r="J5" s="26"/>
    </row>
    <row r="6" spans="1:10" ht="15.75" thickBot="1" x14ac:dyDescent="0.3">
      <c r="A6" s="28">
        <v>1</v>
      </c>
      <c r="B6" s="26" t="s">
        <v>99</v>
      </c>
      <c r="C6" s="768">
        <f>'150.00'!C8:F8</f>
        <v>222222222222</v>
      </c>
      <c r="D6" s="769"/>
      <c r="E6" s="770"/>
      <c r="F6" s="26"/>
      <c r="G6" s="26"/>
      <c r="H6" s="26"/>
      <c r="I6" s="53"/>
      <c r="J6" s="53"/>
    </row>
    <row r="7" spans="1:10" ht="15.75" thickBot="1" x14ac:dyDescent="0.3">
      <c r="A7" s="28"/>
      <c r="B7" s="26"/>
      <c r="C7" s="26"/>
      <c r="D7" s="26"/>
      <c r="E7" s="26"/>
      <c r="F7" s="26"/>
      <c r="G7" s="26"/>
      <c r="H7" s="26"/>
      <c r="I7" s="26"/>
      <c r="J7" s="26"/>
    </row>
    <row r="8" spans="1:10" ht="15.75" thickBot="1" x14ac:dyDescent="0.3">
      <c r="A8" s="28">
        <v>2</v>
      </c>
      <c r="B8" s="26" t="s">
        <v>100</v>
      </c>
      <c r="C8" s="26"/>
      <c r="D8" s="26"/>
      <c r="E8" s="26"/>
      <c r="F8" s="26"/>
      <c r="G8" s="26"/>
      <c r="H8" s="26"/>
      <c r="I8" s="70">
        <f>'150.00'!K10</f>
        <v>2021</v>
      </c>
      <c r="J8" s="26"/>
    </row>
    <row r="9" spans="1:10" ht="15.75" thickBot="1" x14ac:dyDescent="0.3">
      <c r="A9" s="24"/>
      <c r="B9" s="24"/>
      <c r="C9" s="24"/>
      <c r="D9" s="24"/>
      <c r="E9" s="24"/>
      <c r="F9" s="24"/>
      <c r="G9" s="24"/>
      <c r="H9" s="24"/>
      <c r="I9" s="25" t="s">
        <v>418</v>
      </c>
      <c r="J9" s="25" t="s">
        <v>315</v>
      </c>
    </row>
    <row r="10" spans="1:10" ht="45.6" customHeight="1" thickBot="1" x14ac:dyDescent="0.25">
      <c r="A10" s="99" t="s">
        <v>161</v>
      </c>
      <c r="B10" s="354" t="s">
        <v>804</v>
      </c>
      <c r="C10" s="885" t="s">
        <v>277</v>
      </c>
      <c r="D10" s="886"/>
      <c r="E10" s="944" t="s">
        <v>278</v>
      </c>
      <c r="F10" s="885"/>
      <c r="G10" s="944" t="s">
        <v>921</v>
      </c>
      <c r="H10" s="886"/>
      <c r="I10" s="233" t="s">
        <v>928</v>
      </c>
      <c r="J10" s="324" t="s">
        <v>115</v>
      </c>
    </row>
    <row r="11" spans="1:10" ht="15" x14ac:dyDescent="0.25">
      <c r="A11" s="58">
        <v>1</v>
      </c>
      <c r="B11" s="355"/>
      <c r="C11" s="966"/>
      <c r="D11" s="966"/>
      <c r="E11" s="966"/>
      <c r="F11" s="966"/>
      <c r="G11" s="966"/>
      <c r="H11" s="966"/>
      <c r="I11" s="357"/>
      <c r="J11" s="96">
        <f t="shared" ref="J11:J21" si="0">SUM(I11:I11)</f>
        <v>0</v>
      </c>
    </row>
    <row r="12" spans="1:10" ht="15" x14ac:dyDescent="0.25">
      <c r="A12" s="58">
        <v>2</v>
      </c>
      <c r="B12" s="202"/>
      <c r="C12" s="966"/>
      <c r="D12" s="966"/>
      <c r="E12" s="700"/>
      <c r="F12" s="700"/>
      <c r="G12" s="700"/>
      <c r="H12" s="700"/>
      <c r="I12" s="286"/>
      <c r="J12" s="95">
        <f t="shared" si="0"/>
        <v>0</v>
      </c>
    </row>
    <row r="13" spans="1:10" ht="15" x14ac:dyDescent="0.25">
      <c r="A13" s="63">
        <v>3</v>
      </c>
      <c r="B13" s="358"/>
      <c r="C13" s="966"/>
      <c r="D13" s="966"/>
      <c r="E13" s="700"/>
      <c r="F13" s="700"/>
      <c r="G13" s="700"/>
      <c r="H13" s="700"/>
      <c r="I13" s="286"/>
      <c r="J13" s="95">
        <f t="shared" si="0"/>
        <v>0</v>
      </c>
    </row>
    <row r="14" spans="1:10" ht="15" x14ac:dyDescent="0.25">
      <c r="A14" s="42">
        <v>4</v>
      </c>
      <c r="B14" s="358"/>
      <c r="C14" s="966"/>
      <c r="D14" s="966"/>
      <c r="E14" s="700"/>
      <c r="F14" s="700"/>
      <c r="G14" s="700"/>
      <c r="H14" s="700"/>
      <c r="I14" s="286"/>
      <c r="J14" s="95">
        <f t="shared" si="0"/>
        <v>0</v>
      </c>
    </row>
    <row r="15" spans="1:10" ht="15" x14ac:dyDescent="0.25">
      <c r="A15" s="63">
        <v>5</v>
      </c>
      <c r="B15" s="358"/>
      <c r="C15" s="966"/>
      <c r="D15" s="966"/>
      <c r="E15" s="700"/>
      <c r="F15" s="700"/>
      <c r="G15" s="700"/>
      <c r="H15" s="700"/>
      <c r="I15" s="286"/>
      <c r="J15" s="95">
        <f t="shared" si="0"/>
        <v>0</v>
      </c>
    </row>
    <row r="16" spans="1:10" ht="15" x14ac:dyDescent="0.25">
      <c r="A16" s="63">
        <v>6</v>
      </c>
      <c r="B16" s="358"/>
      <c r="C16" s="966"/>
      <c r="D16" s="966"/>
      <c r="E16" s="700"/>
      <c r="F16" s="700"/>
      <c r="G16" s="700"/>
      <c r="H16" s="700"/>
      <c r="I16" s="286"/>
      <c r="J16" s="95">
        <f t="shared" si="0"/>
        <v>0</v>
      </c>
    </row>
    <row r="17" spans="1:10" ht="15" x14ac:dyDescent="0.25">
      <c r="A17" s="42">
        <v>7</v>
      </c>
      <c r="B17" s="358"/>
      <c r="C17" s="966"/>
      <c r="D17" s="966"/>
      <c r="E17" s="700"/>
      <c r="F17" s="700"/>
      <c r="G17" s="700"/>
      <c r="H17" s="700"/>
      <c r="I17" s="286"/>
      <c r="J17" s="95">
        <f t="shared" si="0"/>
        <v>0</v>
      </c>
    </row>
    <row r="18" spans="1:10" ht="15" x14ac:dyDescent="0.25">
      <c r="A18" s="63">
        <v>8</v>
      </c>
      <c r="B18" s="358"/>
      <c r="C18" s="966"/>
      <c r="D18" s="966"/>
      <c r="E18" s="700"/>
      <c r="F18" s="700"/>
      <c r="G18" s="700"/>
      <c r="H18" s="700"/>
      <c r="I18" s="286"/>
      <c r="J18" s="95">
        <f t="shared" si="0"/>
        <v>0</v>
      </c>
    </row>
    <row r="19" spans="1:10" ht="15" x14ac:dyDescent="0.25">
      <c r="A19" s="42">
        <v>9</v>
      </c>
      <c r="B19" s="358"/>
      <c r="C19" s="966"/>
      <c r="D19" s="966"/>
      <c r="E19" s="700"/>
      <c r="F19" s="700"/>
      <c r="G19" s="700"/>
      <c r="H19" s="700"/>
      <c r="I19" s="286"/>
      <c r="J19" s="95">
        <f t="shared" si="0"/>
        <v>0</v>
      </c>
    </row>
    <row r="20" spans="1:10" ht="15" x14ac:dyDescent="0.25">
      <c r="A20" s="63">
        <v>10</v>
      </c>
      <c r="B20" s="358"/>
      <c r="C20" s="966"/>
      <c r="D20" s="966"/>
      <c r="E20" s="700"/>
      <c r="F20" s="700"/>
      <c r="G20" s="700"/>
      <c r="H20" s="700"/>
      <c r="I20" s="286"/>
      <c r="J20" s="95">
        <f t="shared" si="0"/>
        <v>0</v>
      </c>
    </row>
    <row r="21" spans="1:10" ht="15" x14ac:dyDescent="0.25">
      <c r="A21" s="63" t="s">
        <v>304</v>
      </c>
      <c r="B21" s="850"/>
      <c r="C21" s="850"/>
      <c r="D21" s="850"/>
      <c r="E21" s="850"/>
      <c r="F21" s="850"/>
      <c r="G21" s="933"/>
      <c r="H21" s="933"/>
      <c r="I21" s="68">
        <f>SUM(I11:I20)</f>
        <v>0</v>
      </c>
      <c r="J21" s="95">
        <f t="shared" si="0"/>
        <v>0</v>
      </c>
    </row>
    <row r="22" spans="1:10" ht="15" x14ac:dyDescent="0.25">
      <c r="A22" s="24"/>
      <c r="B22" s="24"/>
      <c r="C22" s="24"/>
      <c r="D22" s="24"/>
      <c r="E22" s="24"/>
      <c r="F22" s="24"/>
      <c r="G22" s="24"/>
      <c r="H22" s="24"/>
      <c r="I22" s="24"/>
    </row>
    <row r="23" spans="1:10" ht="15" x14ac:dyDescent="0.25">
      <c r="A23" s="24"/>
      <c r="B23" s="24"/>
      <c r="C23" s="24"/>
      <c r="D23" s="24"/>
      <c r="E23" s="24"/>
      <c r="F23" s="24"/>
      <c r="G23" s="24"/>
      <c r="H23" s="24"/>
      <c r="I23" s="24"/>
    </row>
    <row r="24" spans="1:10" ht="14.1" customHeight="1" x14ac:dyDescent="0.25">
      <c r="A24" s="775" t="s">
        <v>206</v>
      </c>
      <c r="B24" s="775"/>
      <c r="C24" s="776" t="s">
        <v>926</v>
      </c>
      <c r="D24" s="776"/>
      <c r="E24" s="776"/>
      <c r="F24" s="776"/>
      <c r="G24" s="776"/>
      <c r="H24" s="776"/>
      <c r="I24" s="24"/>
    </row>
    <row r="25" spans="1:10" ht="15" customHeight="1" x14ac:dyDescent="0.25">
      <c r="A25" s="24"/>
      <c r="B25" s="24"/>
      <c r="C25" s="776" t="s">
        <v>929</v>
      </c>
      <c r="D25" s="776"/>
      <c r="E25" s="776"/>
      <c r="F25" s="776"/>
      <c r="G25" s="776"/>
      <c r="H25" s="776"/>
      <c r="I25" s="24"/>
    </row>
  </sheetData>
  <mergeCells count="42">
    <mergeCell ref="B2:J2"/>
    <mergeCell ref="B4:H4"/>
    <mergeCell ref="C6:E6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5:H25"/>
    <mergeCell ref="B21:D21"/>
    <mergeCell ref="E21:F21"/>
    <mergeCell ref="G21:H21"/>
    <mergeCell ref="A24:B24"/>
    <mergeCell ref="C24:H24"/>
  </mergeCells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workbookViewId="0">
      <selection activeCell="I14" sqref="I14"/>
    </sheetView>
  </sheetViews>
  <sheetFormatPr defaultRowHeight="12.75" x14ac:dyDescent="0.2"/>
  <cols>
    <col min="4" max="4" width="24.140625" customWidth="1"/>
    <col min="9" max="10" width="18.85546875" customWidth="1"/>
    <col min="11" max="11" width="19.7109375" customWidth="1"/>
  </cols>
  <sheetData>
    <row r="1" spans="1:10" ht="15" x14ac:dyDescent="0.25">
      <c r="A1" s="24"/>
      <c r="B1" s="24"/>
      <c r="C1" s="24"/>
      <c r="D1" s="24"/>
      <c r="E1" s="24"/>
      <c r="F1" s="24"/>
      <c r="G1" s="24"/>
      <c r="H1" s="24"/>
      <c r="I1" s="39"/>
      <c r="J1" s="25" t="s">
        <v>315</v>
      </c>
    </row>
    <row r="2" spans="1:10" ht="33" customHeight="1" x14ac:dyDescent="0.25">
      <c r="A2" s="24"/>
      <c r="B2" s="967" t="s">
        <v>381</v>
      </c>
      <c r="C2" s="967"/>
      <c r="D2" s="967"/>
      <c r="E2" s="967"/>
      <c r="F2" s="967"/>
      <c r="G2" s="967"/>
      <c r="H2" s="967"/>
      <c r="I2" s="967"/>
      <c r="J2" s="967"/>
    </row>
    <row r="3" spans="1:10" ht="15" x14ac:dyDescent="0.25">
      <c r="A3" s="26"/>
      <c r="B3" s="26"/>
      <c r="C3" s="26"/>
      <c r="D3" s="26"/>
      <c r="E3" s="26"/>
      <c r="F3" s="26"/>
      <c r="G3" s="26"/>
      <c r="H3" s="26"/>
      <c r="I3" s="26"/>
      <c r="J3" s="26"/>
    </row>
    <row r="4" spans="1:10" ht="15" x14ac:dyDescent="0.25">
      <c r="A4" s="26"/>
      <c r="B4" s="767" t="s">
        <v>98</v>
      </c>
      <c r="C4" s="767"/>
      <c r="D4" s="767"/>
      <c r="E4" s="767"/>
      <c r="F4" s="767"/>
      <c r="G4" s="767"/>
      <c r="H4" s="767"/>
      <c r="I4" s="40"/>
      <c r="J4" s="40"/>
    </row>
    <row r="5" spans="1:10" ht="15.75" thickBot="1" x14ac:dyDescent="0.3">
      <c r="A5" s="28"/>
      <c r="B5" s="26"/>
      <c r="C5" s="26"/>
      <c r="D5" s="26"/>
      <c r="E5" s="26"/>
      <c r="F5" s="26"/>
      <c r="G5" s="26"/>
      <c r="H5" s="26"/>
      <c r="I5" s="26"/>
      <c r="J5" s="26"/>
    </row>
    <row r="6" spans="1:10" ht="15.75" thickBot="1" x14ac:dyDescent="0.3">
      <c r="A6" s="28">
        <v>1</v>
      </c>
      <c r="B6" s="26" t="s">
        <v>99</v>
      </c>
      <c r="C6" s="768">
        <f>'150.00'!C8:F8</f>
        <v>222222222222</v>
      </c>
      <c r="D6" s="769"/>
      <c r="E6" s="770"/>
      <c r="F6" s="26"/>
      <c r="G6" s="26"/>
      <c r="H6" s="26"/>
      <c r="I6" s="53"/>
      <c r="J6" s="53"/>
    </row>
    <row r="7" spans="1:10" ht="15.75" thickBot="1" x14ac:dyDescent="0.3">
      <c r="A7" s="28"/>
      <c r="B7" s="26"/>
      <c r="C7" s="26"/>
      <c r="D7" s="26"/>
      <c r="E7" s="26"/>
      <c r="F7" s="26"/>
      <c r="G7" s="26"/>
      <c r="H7" s="26"/>
      <c r="I7" s="26"/>
      <c r="J7" s="26"/>
    </row>
    <row r="8" spans="1:10" ht="15.75" thickBot="1" x14ac:dyDescent="0.3">
      <c r="A8" s="28">
        <v>2</v>
      </c>
      <c r="B8" s="26" t="s">
        <v>100</v>
      </c>
      <c r="C8" s="26"/>
      <c r="D8" s="26"/>
      <c r="E8" s="26"/>
      <c r="F8" s="26"/>
      <c r="G8" s="26"/>
      <c r="H8" s="26"/>
      <c r="I8" s="70">
        <f>'150.00'!K10</f>
        <v>2021</v>
      </c>
      <c r="J8" s="26"/>
    </row>
    <row r="9" spans="1:10" ht="15.75" thickBot="1" x14ac:dyDescent="0.3">
      <c r="A9" s="24"/>
      <c r="B9" s="24"/>
      <c r="C9" s="24"/>
      <c r="D9" s="24"/>
      <c r="E9" s="24"/>
      <c r="F9" s="24"/>
      <c r="G9" s="24"/>
      <c r="H9" s="24"/>
      <c r="I9" s="25" t="s">
        <v>418</v>
      </c>
      <c r="J9" s="25" t="s">
        <v>315</v>
      </c>
    </row>
    <row r="10" spans="1:10" ht="45.6" customHeight="1" thickBot="1" x14ac:dyDescent="0.25">
      <c r="A10" s="99" t="s">
        <v>161</v>
      </c>
      <c r="B10" s="354" t="s">
        <v>804</v>
      </c>
      <c r="C10" s="885" t="s">
        <v>277</v>
      </c>
      <c r="D10" s="886"/>
      <c r="E10" s="944" t="s">
        <v>278</v>
      </c>
      <c r="F10" s="885"/>
      <c r="G10" s="944" t="s">
        <v>796</v>
      </c>
      <c r="H10" s="886"/>
      <c r="I10" s="233" t="s">
        <v>928</v>
      </c>
      <c r="J10" s="324" t="s">
        <v>115</v>
      </c>
    </row>
    <row r="11" spans="1:10" ht="15" x14ac:dyDescent="0.25">
      <c r="A11" s="58">
        <v>1</v>
      </c>
      <c r="B11" s="355"/>
      <c r="C11" s="966"/>
      <c r="D11" s="966"/>
      <c r="E11" s="966"/>
      <c r="F11" s="966"/>
      <c r="G11" s="966"/>
      <c r="H11" s="966"/>
      <c r="I11" s="482"/>
      <c r="J11" s="490">
        <f t="shared" ref="J11:J21" si="0">SUM(I11:I11)</f>
        <v>0</v>
      </c>
    </row>
    <row r="12" spans="1:10" ht="15" x14ac:dyDescent="0.25">
      <c r="A12" s="58">
        <v>2</v>
      </c>
      <c r="B12" s="202"/>
      <c r="C12" s="966"/>
      <c r="D12" s="966"/>
      <c r="E12" s="700"/>
      <c r="F12" s="700"/>
      <c r="G12" s="700"/>
      <c r="H12" s="700"/>
      <c r="I12" s="452"/>
      <c r="J12" s="491">
        <f t="shared" si="0"/>
        <v>0</v>
      </c>
    </row>
    <row r="13" spans="1:10" ht="15" x14ac:dyDescent="0.25">
      <c r="A13" s="63">
        <v>3</v>
      </c>
      <c r="B13" s="358"/>
      <c r="C13" s="966"/>
      <c r="D13" s="966"/>
      <c r="E13" s="700"/>
      <c r="F13" s="700"/>
      <c r="G13" s="700"/>
      <c r="H13" s="700"/>
      <c r="I13" s="452"/>
      <c r="J13" s="491">
        <f t="shared" si="0"/>
        <v>0</v>
      </c>
    </row>
    <row r="14" spans="1:10" ht="15" x14ac:dyDescent="0.25">
      <c r="A14" s="42">
        <v>4</v>
      </c>
      <c r="B14" s="358"/>
      <c r="C14" s="966"/>
      <c r="D14" s="966"/>
      <c r="E14" s="700"/>
      <c r="F14" s="700"/>
      <c r="G14" s="700"/>
      <c r="H14" s="700"/>
      <c r="I14" s="452"/>
      <c r="J14" s="491">
        <f t="shared" si="0"/>
        <v>0</v>
      </c>
    </row>
    <row r="15" spans="1:10" ht="15" x14ac:dyDescent="0.25">
      <c r="A15" s="63">
        <v>5</v>
      </c>
      <c r="B15" s="358"/>
      <c r="C15" s="966"/>
      <c r="D15" s="966"/>
      <c r="E15" s="700"/>
      <c r="F15" s="700"/>
      <c r="G15" s="700"/>
      <c r="H15" s="700"/>
      <c r="I15" s="452"/>
      <c r="J15" s="491">
        <f t="shared" si="0"/>
        <v>0</v>
      </c>
    </row>
    <row r="16" spans="1:10" ht="15" x14ac:dyDescent="0.25">
      <c r="A16" s="63">
        <v>6</v>
      </c>
      <c r="B16" s="358"/>
      <c r="C16" s="966"/>
      <c r="D16" s="966"/>
      <c r="E16" s="700"/>
      <c r="F16" s="700"/>
      <c r="G16" s="700"/>
      <c r="H16" s="700"/>
      <c r="I16" s="452"/>
      <c r="J16" s="491">
        <f t="shared" si="0"/>
        <v>0</v>
      </c>
    </row>
    <row r="17" spans="1:10" ht="15" x14ac:dyDescent="0.25">
      <c r="A17" s="42">
        <v>7</v>
      </c>
      <c r="B17" s="358"/>
      <c r="C17" s="966"/>
      <c r="D17" s="966"/>
      <c r="E17" s="700"/>
      <c r="F17" s="700"/>
      <c r="G17" s="700"/>
      <c r="H17" s="700"/>
      <c r="I17" s="452"/>
      <c r="J17" s="491">
        <f t="shared" si="0"/>
        <v>0</v>
      </c>
    </row>
    <row r="18" spans="1:10" ht="15" x14ac:dyDescent="0.25">
      <c r="A18" s="63">
        <v>8</v>
      </c>
      <c r="B18" s="358"/>
      <c r="C18" s="966"/>
      <c r="D18" s="966"/>
      <c r="E18" s="700"/>
      <c r="F18" s="700"/>
      <c r="G18" s="700"/>
      <c r="H18" s="700"/>
      <c r="I18" s="452"/>
      <c r="J18" s="491">
        <f t="shared" si="0"/>
        <v>0</v>
      </c>
    </row>
    <row r="19" spans="1:10" ht="15" x14ac:dyDescent="0.25">
      <c r="A19" s="42">
        <v>9</v>
      </c>
      <c r="B19" s="358"/>
      <c r="C19" s="966"/>
      <c r="D19" s="966"/>
      <c r="E19" s="700"/>
      <c r="F19" s="700"/>
      <c r="G19" s="700"/>
      <c r="H19" s="700"/>
      <c r="I19" s="452"/>
      <c r="J19" s="491">
        <f t="shared" si="0"/>
        <v>0</v>
      </c>
    </row>
    <row r="20" spans="1:10" ht="15" x14ac:dyDescent="0.25">
      <c r="A20" s="63">
        <v>10</v>
      </c>
      <c r="B20" s="358"/>
      <c r="C20" s="966"/>
      <c r="D20" s="966"/>
      <c r="E20" s="700"/>
      <c r="F20" s="700"/>
      <c r="G20" s="700"/>
      <c r="H20" s="700"/>
      <c r="I20" s="452"/>
      <c r="J20" s="491">
        <f t="shared" si="0"/>
        <v>0</v>
      </c>
    </row>
    <row r="21" spans="1:10" ht="15" x14ac:dyDescent="0.25">
      <c r="A21" s="63" t="s">
        <v>304</v>
      </c>
      <c r="B21" s="850"/>
      <c r="C21" s="850"/>
      <c r="D21" s="850"/>
      <c r="E21" s="850"/>
      <c r="F21" s="850"/>
      <c r="G21" s="933"/>
      <c r="H21" s="933"/>
      <c r="I21" s="492">
        <f>SUM(I11:I20)</f>
        <v>0</v>
      </c>
      <c r="J21" s="491">
        <f t="shared" si="0"/>
        <v>0</v>
      </c>
    </row>
    <row r="22" spans="1:10" ht="15" x14ac:dyDescent="0.25">
      <c r="A22" s="24"/>
      <c r="B22" s="24"/>
      <c r="C22" s="24"/>
      <c r="D22" s="24"/>
      <c r="E22" s="24"/>
      <c r="F22" s="24"/>
      <c r="G22" s="24"/>
      <c r="H22" s="24"/>
      <c r="I22" s="24"/>
    </row>
    <row r="23" spans="1:10" ht="15" x14ac:dyDescent="0.25">
      <c r="A23" s="24"/>
      <c r="B23" s="24"/>
      <c r="C23" s="24"/>
      <c r="D23" s="24"/>
      <c r="E23" s="24"/>
      <c r="F23" s="24"/>
      <c r="G23" s="24"/>
      <c r="H23" s="24"/>
      <c r="I23" s="24"/>
    </row>
    <row r="24" spans="1:10" ht="14.1" customHeight="1" x14ac:dyDescent="0.25">
      <c r="A24" s="775" t="s">
        <v>206</v>
      </c>
      <c r="B24" s="775"/>
      <c r="C24" s="776" t="s">
        <v>931</v>
      </c>
      <c r="D24" s="776"/>
      <c r="E24" s="776"/>
      <c r="F24" s="776"/>
      <c r="G24" s="776"/>
      <c r="H24" s="776"/>
      <c r="I24" s="24"/>
    </row>
    <row r="25" spans="1:10" ht="15" customHeight="1" x14ac:dyDescent="0.25">
      <c r="A25" s="24"/>
      <c r="B25" s="24"/>
      <c r="C25" s="776" t="s">
        <v>930</v>
      </c>
      <c r="D25" s="776"/>
      <c r="E25" s="776"/>
      <c r="F25" s="776"/>
      <c r="G25" s="776"/>
      <c r="H25" s="776"/>
      <c r="I25" s="24"/>
    </row>
  </sheetData>
  <mergeCells count="42">
    <mergeCell ref="B2:J2"/>
    <mergeCell ref="B4:H4"/>
    <mergeCell ref="C6:E6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5:H25"/>
    <mergeCell ref="B21:D21"/>
    <mergeCell ref="E21:F21"/>
    <mergeCell ref="G21:H21"/>
    <mergeCell ref="A24:B24"/>
    <mergeCell ref="C24:H24"/>
  </mergeCells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37"/>
  <sheetViews>
    <sheetView zoomScale="84" zoomScaleNormal="84" workbookViewId="0">
      <selection activeCell="F18" sqref="F18"/>
    </sheetView>
  </sheetViews>
  <sheetFormatPr defaultColWidth="8.7109375" defaultRowHeight="15" outlineLevelRow="1" x14ac:dyDescent="0.25"/>
  <cols>
    <col min="1" max="1" width="8.7109375" style="24"/>
    <col min="2" max="2" width="27.85546875" style="24" customWidth="1"/>
    <col min="3" max="3" width="34.7109375" style="24" customWidth="1"/>
    <col min="4" max="4" width="19.5703125" style="24" customWidth="1"/>
    <col min="5" max="5" width="18" style="24" customWidth="1"/>
    <col min="6" max="6" width="18.7109375" style="24" customWidth="1"/>
    <col min="7" max="7" width="33.140625" style="24" customWidth="1"/>
    <col min="8" max="8" width="20.42578125" style="24" customWidth="1"/>
    <col min="9" max="9" width="21.85546875" style="24" customWidth="1"/>
    <col min="10" max="10" width="16.28515625" style="24" customWidth="1"/>
    <col min="11" max="16384" width="8.7109375" style="24"/>
  </cols>
  <sheetData>
    <row r="2" spans="1:9" x14ac:dyDescent="0.25">
      <c r="H2" s="25"/>
      <c r="I2" s="25" t="s">
        <v>315</v>
      </c>
    </row>
    <row r="3" spans="1:9" x14ac:dyDescent="0.25">
      <c r="B3" s="937" t="s">
        <v>50</v>
      </c>
      <c r="C3" s="937"/>
      <c r="D3" s="937"/>
      <c r="E3" s="937"/>
      <c r="F3" s="937"/>
      <c r="G3" s="937"/>
      <c r="H3" s="937"/>
      <c r="I3" s="97"/>
    </row>
    <row r="4" spans="1:9" x14ac:dyDescent="0.25">
      <c r="A4" s="26"/>
      <c r="B4" s="26"/>
      <c r="C4" s="26"/>
      <c r="D4" s="26"/>
      <c r="E4" s="26"/>
      <c r="F4" s="26"/>
      <c r="G4" s="26"/>
      <c r="H4" s="26"/>
      <c r="I4" s="26"/>
    </row>
    <row r="5" spans="1:9" x14ac:dyDescent="0.25">
      <c r="A5" s="26"/>
      <c r="B5" s="767" t="s">
        <v>98</v>
      </c>
      <c r="C5" s="767"/>
      <c r="D5" s="767"/>
      <c r="E5" s="767"/>
      <c r="F5" s="767"/>
      <c r="G5" s="767"/>
      <c r="H5" s="40"/>
      <c r="I5" s="40"/>
    </row>
    <row r="6" spans="1:9" ht="15.75" thickBot="1" x14ac:dyDescent="0.3">
      <c r="A6" s="28"/>
      <c r="B6" s="26"/>
      <c r="C6" s="26"/>
      <c r="D6" s="26"/>
      <c r="E6" s="26"/>
      <c r="F6" s="26"/>
      <c r="G6" s="26"/>
      <c r="H6" s="26"/>
      <c r="I6" s="26"/>
    </row>
    <row r="7" spans="1:9" ht="15.75" thickBot="1" x14ac:dyDescent="0.3">
      <c r="A7" s="28">
        <v>1</v>
      </c>
      <c r="B7" s="26" t="s">
        <v>99</v>
      </c>
      <c r="C7" s="768">
        <f>'150.00'!C8:F8</f>
        <v>222222222222</v>
      </c>
      <c r="D7" s="769"/>
      <c r="E7" s="770"/>
      <c r="F7" s="26"/>
      <c r="G7" s="26"/>
      <c r="H7" s="53"/>
      <c r="I7" s="53"/>
    </row>
    <row r="8" spans="1:9" ht="15.75" thickBot="1" x14ac:dyDescent="0.3">
      <c r="A8" s="28"/>
      <c r="B8" s="26"/>
      <c r="C8" s="26"/>
      <c r="D8" s="26"/>
      <c r="E8" s="26"/>
      <c r="F8" s="26"/>
      <c r="G8" s="26"/>
      <c r="H8" s="26"/>
      <c r="I8" s="26"/>
    </row>
    <row r="9" spans="1:9" ht="15.75" thickBot="1" x14ac:dyDescent="0.3">
      <c r="A9" s="28">
        <v>2</v>
      </c>
      <c r="B9" s="26" t="s">
        <v>100</v>
      </c>
      <c r="C9" s="26"/>
      <c r="D9" s="26"/>
      <c r="E9" s="29">
        <f>'150.00'!K10</f>
        <v>2021</v>
      </c>
      <c r="F9" s="26"/>
      <c r="G9" s="26"/>
      <c r="H9" s="26"/>
      <c r="I9" s="26"/>
    </row>
    <row r="10" spans="1:9" ht="15.75" thickBot="1" x14ac:dyDescent="0.3"/>
    <row r="11" spans="1:9" ht="80.25" customHeight="1" thickBot="1" x14ac:dyDescent="0.3">
      <c r="A11" s="98" t="s">
        <v>161</v>
      </c>
      <c r="B11" s="98" t="s">
        <v>299</v>
      </c>
      <c r="C11" s="99" t="s">
        <v>51</v>
      </c>
      <c r="D11" s="100" t="s">
        <v>300</v>
      </c>
      <c r="E11" s="99" t="s">
        <v>52</v>
      </c>
      <c r="F11" s="100" t="s">
        <v>34</v>
      </c>
      <c r="G11" s="99" t="s">
        <v>301</v>
      </c>
      <c r="H11" s="103" t="s">
        <v>302</v>
      </c>
      <c r="I11" s="99" t="s">
        <v>303</v>
      </c>
    </row>
    <row r="12" spans="1:9" ht="31.5" customHeight="1" thickBot="1" x14ac:dyDescent="0.3">
      <c r="A12" s="106" t="s">
        <v>112</v>
      </c>
      <c r="B12" s="107" t="s">
        <v>847</v>
      </c>
      <c r="C12" s="446">
        <f t="shared" ref="C12:I12" si="0">C13+C24</f>
        <v>0</v>
      </c>
      <c r="D12" s="446">
        <f t="shared" si="0"/>
        <v>0</v>
      </c>
      <c r="E12" s="446">
        <f t="shared" si="0"/>
        <v>0</v>
      </c>
      <c r="F12" s="446">
        <f t="shared" si="0"/>
        <v>0</v>
      </c>
      <c r="G12" s="446">
        <f t="shared" si="0"/>
        <v>0</v>
      </c>
      <c r="H12" s="446">
        <f t="shared" si="0"/>
        <v>0</v>
      </c>
      <c r="I12" s="446">
        <f t="shared" si="0"/>
        <v>0</v>
      </c>
    </row>
    <row r="13" spans="1:9" ht="31.5" customHeight="1" thickBot="1" x14ac:dyDescent="0.3">
      <c r="A13" s="106" t="s">
        <v>131</v>
      </c>
      <c r="B13" s="107" t="s">
        <v>848</v>
      </c>
      <c r="C13" s="446">
        <f t="shared" ref="C13:I13" si="1">SUM(C14:C23)</f>
        <v>0</v>
      </c>
      <c r="D13" s="446">
        <f t="shared" si="1"/>
        <v>0</v>
      </c>
      <c r="E13" s="446">
        <f t="shared" si="1"/>
        <v>0</v>
      </c>
      <c r="F13" s="446">
        <f t="shared" si="1"/>
        <v>0</v>
      </c>
      <c r="G13" s="446">
        <f t="shared" si="1"/>
        <v>0</v>
      </c>
      <c r="H13" s="446">
        <f t="shared" si="1"/>
        <v>0</v>
      </c>
      <c r="I13" s="446">
        <f t="shared" si="1"/>
        <v>0</v>
      </c>
    </row>
    <row r="14" spans="1:9" ht="31.5" customHeight="1" outlineLevel="1" thickBot="1" x14ac:dyDescent="0.3">
      <c r="A14" s="108">
        <v>1</v>
      </c>
      <c r="B14" s="109" t="s">
        <v>305</v>
      </c>
      <c r="C14" s="488"/>
      <c r="D14" s="488"/>
      <c r="E14" s="488"/>
      <c r="F14" s="488"/>
      <c r="G14" s="510">
        <f t="shared" ref="G14:G23" si="2">C14-D14-E14+F14</f>
        <v>0</v>
      </c>
      <c r="H14" s="511">
        <f t="shared" ref="H14:H23" si="3">IF((C14+F14)&lt;(D14+E14),C14+F14,D14+E14)</f>
        <v>0</v>
      </c>
      <c r="I14" s="511">
        <f t="shared" ref="I14:I23" si="4">IF((C14+F14)&gt;(D14+E14),(C14+F14-D14-E14),0)</f>
        <v>0</v>
      </c>
    </row>
    <row r="15" spans="1:9" ht="31.5" customHeight="1" outlineLevel="1" thickBot="1" x14ac:dyDescent="0.3">
      <c r="A15" s="108">
        <v>2</v>
      </c>
      <c r="B15" s="109" t="s">
        <v>306</v>
      </c>
      <c r="C15" s="488"/>
      <c r="D15" s="488"/>
      <c r="E15" s="488"/>
      <c r="F15" s="488"/>
      <c r="G15" s="510">
        <f t="shared" si="2"/>
        <v>0</v>
      </c>
      <c r="H15" s="511">
        <f t="shared" si="3"/>
        <v>0</v>
      </c>
      <c r="I15" s="511">
        <f t="shared" si="4"/>
        <v>0</v>
      </c>
    </row>
    <row r="16" spans="1:9" ht="31.5" customHeight="1" outlineLevel="1" thickBot="1" x14ac:dyDescent="0.3">
      <c r="A16" s="108">
        <v>3</v>
      </c>
      <c r="B16" s="109" t="s">
        <v>307</v>
      </c>
      <c r="C16" s="488"/>
      <c r="D16" s="488"/>
      <c r="E16" s="488"/>
      <c r="F16" s="488"/>
      <c r="G16" s="510">
        <f t="shared" si="2"/>
        <v>0</v>
      </c>
      <c r="H16" s="511">
        <f t="shared" si="3"/>
        <v>0</v>
      </c>
      <c r="I16" s="511">
        <f t="shared" si="4"/>
        <v>0</v>
      </c>
    </row>
    <row r="17" spans="1:9" ht="31.5" customHeight="1" outlineLevel="1" thickBot="1" x14ac:dyDescent="0.3">
      <c r="A17" s="108">
        <v>4</v>
      </c>
      <c r="B17" s="109" t="s">
        <v>308</v>
      </c>
      <c r="C17" s="488"/>
      <c r="D17" s="488"/>
      <c r="E17" s="488"/>
      <c r="F17" s="488"/>
      <c r="G17" s="510">
        <f t="shared" si="2"/>
        <v>0</v>
      </c>
      <c r="H17" s="511">
        <f t="shared" si="3"/>
        <v>0</v>
      </c>
      <c r="I17" s="511">
        <f t="shared" si="4"/>
        <v>0</v>
      </c>
    </row>
    <row r="18" spans="1:9" ht="31.5" customHeight="1" outlineLevel="1" thickBot="1" x14ac:dyDescent="0.3">
      <c r="A18" s="108">
        <v>5</v>
      </c>
      <c r="B18" s="109" t="s">
        <v>309</v>
      </c>
      <c r="C18" s="488"/>
      <c r="D18" s="488"/>
      <c r="E18" s="488"/>
      <c r="F18" s="488"/>
      <c r="G18" s="510">
        <f t="shared" si="2"/>
        <v>0</v>
      </c>
      <c r="H18" s="511">
        <f t="shared" si="3"/>
        <v>0</v>
      </c>
      <c r="I18" s="511">
        <f t="shared" si="4"/>
        <v>0</v>
      </c>
    </row>
    <row r="19" spans="1:9" ht="31.5" customHeight="1" outlineLevel="1" thickBot="1" x14ac:dyDescent="0.3">
      <c r="A19" s="108">
        <v>6</v>
      </c>
      <c r="B19" s="109" t="s">
        <v>1070</v>
      </c>
      <c r="C19" s="488"/>
      <c r="D19" s="488"/>
      <c r="E19" s="488"/>
      <c r="F19" s="488"/>
      <c r="G19" s="510">
        <f t="shared" si="2"/>
        <v>0</v>
      </c>
      <c r="H19" s="511">
        <f t="shared" si="3"/>
        <v>0</v>
      </c>
      <c r="I19" s="511">
        <f t="shared" si="4"/>
        <v>0</v>
      </c>
    </row>
    <row r="20" spans="1:9" ht="31.5" customHeight="1" outlineLevel="1" thickBot="1" x14ac:dyDescent="0.3">
      <c r="A20" s="108">
        <v>7</v>
      </c>
      <c r="B20" s="378"/>
      <c r="C20" s="488"/>
      <c r="D20" s="488"/>
      <c r="E20" s="488"/>
      <c r="F20" s="488"/>
      <c r="G20" s="510">
        <f t="shared" si="2"/>
        <v>0</v>
      </c>
      <c r="H20" s="511">
        <f t="shared" si="3"/>
        <v>0</v>
      </c>
      <c r="I20" s="511">
        <f t="shared" si="4"/>
        <v>0</v>
      </c>
    </row>
    <row r="21" spans="1:9" ht="31.5" customHeight="1" outlineLevel="1" thickBot="1" x14ac:dyDescent="0.3">
      <c r="A21" s="108">
        <v>8</v>
      </c>
      <c r="B21" s="378"/>
      <c r="C21" s="488"/>
      <c r="D21" s="488"/>
      <c r="E21" s="488"/>
      <c r="F21" s="488"/>
      <c r="G21" s="510">
        <f t="shared" si="2"/>
        <v>0</v>
      </c>
      <c r="H21" s="511">
        <f t="shared" si="3"/>
        <v>0</v>
      </c>
      <c r="I21" s="511">
        <f t="shared" si="4"/>
        <v>0</v>
      </c>
    </row>
    <row r="22" spans="1:9" ht="31.5" customHeight="1" outlineLevel="1" thickBot="1" x14ac:dyDescent="0.3">
      <c r="A22" s="108">
        <v>9</v>
      </c>
      <c r="B22" s="378"/>
      <c r="C22" s="488"/>
      <c r="D22" s="488"/>
      <c r="E22" s="488"/>
      <c r="F22" s="488"/>
      <c r="G22" s="510">
        <f t="shared" si="2"/>
        <v>0</v>
      </c>
      <c r="H22" s="511">
        <f t="shared" si="3"/>
        <v>0</v>
      </c>
      <c r="I22" s="511">
        <f t="shared" si="4"/>
        <v>0</v>
      </c>
    </row>
    <row r="23" spans="1:9" ht="31.5" customHeight="1" outlineLevel="1" thickBot="1" x14ac:dyDescent="0.3">
      <c r="A23" s="108">
        <v>10</v>
      </c>
      <c r="B23" s="378"/>
      <c r="C23" s="488"/>
      <c r="D23" s="488"/>
      <c r="E23" s="488"/>
      <c r="F23" s="488"/>
      <c r="G23" s="510">
        <f t="shared" si="2"/>
        <v>0</v>
      </c>
      <c r="H23" s="511">
        <f t="shared" si="3"/>
        <v>0</v>
      </c>
      <c r="I23" s="511">
        <f t="shared" si="4"/>
        <v>0</v>
      </c>
    </row>
    <row r="24" spans="1:9" ht="31.5" customHeight="1" thickBot="1" x14ac:dyDescent="0.3">
      <c r="A24" s="106" t="s">
        <v>132</v>
      </c>
      <c r="B24" s="107" t="s">
        <v>849</v>
      </c>
      <c r="C24" s="446">
        <f t="shared" ref="C24:I24" si="5">SUM(C25:C32)</f>
        <v>0</v>
      </c>
      <c r="D24" s="446">
        <f t="shared" si="5"/>
        <v>0</v>
      </c>
      <c r="E24" s="446">
        <f t="shared" si="5"/>
        <v>0</v>
      </c>
      <c r="F24" s="446">
        <f t="shared" si="5"/>
        <v>0</v>
      </c>
      <c r="G24" s="446">
        <f t="shared" si="5"/>
        <v>0</v>
      </c>
      <c r="H24" s="446">
        <f t="shared" si="5"/>
        <v>0</v>
      </c>
      <c r="I24" s="446">
        <f t="shared" si="5"/>
        <v>0</v>
      </c>
    </row>
    <row r="25" spans="1:9" ht="31.5" customHeight="1" outlineLevel="1" thickBot="1" x14ac:dyDescent="0.3">
      <c r="A25" s="108">
        <v>1</v>
      </c>
      <c r="B25" s="109" t="s">
        <v>305</v>
      </c>
      <c r="C25" s="488"/>
      <c r="D25" s="488"/>
      <c r="E25" s="488"/>
      <c r="F25" s="488"/>
      <c r="G25" s="510">
        <f>C25-D25-E25+F25</f>
        <v>0</v>
      </c>
      <c r="H25" s="511">
        <f>IF((C25+F25)&lt;(D25+E25),C25+F25,D25+E25)</f>
        <v>0</v>
      </c>
      <c r="I25" s="511">
        <f>IF((C25+F25)&gt;(D25+E25),(C25+F25-D25-E25),0)</f>
        <v>0</v>
      </c>
    </row>
    <row r="26" spans="1:9" ht="31.5" customHeight="1" outlineLevel="1" thickBot="1" x14ac:dyDescent="0.3">
      <c r="A26" s="108">
        <v>2</v>
      </c>
      <c r="B26" s="109" t="s">
        <v>306</v>
      </c>
      <c r="C26" s="488"/>
      <c r="D26" s="488"/>
      <c r="E26" s="488"/>
      <c r="F26" s="488"/>
      <c r="G26" s="510">
        <f t="shared" ref="G26:G32" si="6">C26-D26-E26+F26</f>
        <v>0</v>
      </c>
      <c r="H26" s="511">
        <f t="shared" ref="H26:H32" si="7">IF((C26+F26)&lt;(D26+E26),C26+F26,D26+E26)</f>
        <v>0</v>
      </c>
      <c r="I26" s="511">
        <f t="shared" ref="I26:I32" si="8">IF((C26+F26)&gt;(D26+E26),(C26+F26-D26-E26),0)</f>
        <v>0</v>
      </c>
    </row>
    <row r="27" spans="1:9" ht="31.5" customHeight="1" outlineLevel="1" thickBot="1" x14ac:dyDescent="0.3">
      <c r="A27" s="108">
        <v>3</v>
      </c>
      <c r="B27" s="109" t="s">
        <v>307</v>
      </c>
      <c r="C27" s="488"/>
      <c r="D27" s="488"/>
      <c r="E27" s="488"/>
      <c r="F27" s="488"/>
      <c r="G27" s="510">
        <f t="shared" si="6"/>
        <v>0</v>
      </c>
      <c r="H27" s="511">
        <f t="shared" si="7"/>
        <v>0</v>
      </c>
      <c r="I27" s="511">
        <f t="shared" si="8"/>
        <v>0</v>
      </c>
    </row>
    <row r="28" spans="1:9" ht="31.5" customHeight="1" outlineLevel="1" thickBot="1" x14ac:dyDescent="0.3">
      <c r="A28" s="108">
        <v>4</v>
      </c>
      <c r="B28" s="109" t="s">
        <v>308</v>
      </c>
      <c r="C28" s="488"/>
      <c r="D28" s="488"/>
      <c r="E28" s="488"/>
      <c r="F28" s="488"/>
      <c r="G28" s="510">
        <f t="shared" si="6"/>
        <v>0</v>
      </c>
      <c r="H28" s="511">
        <f t="shared" si="7"/>
        <v>0</v>
      </c>
      <c r="I28" s="511">
        <f t="shared" si="8"/>
        <v>0</v>
      </c>
    </row>
    <row r="29" spans="1:9" ht="31.5" customHeight="1" outlineLevel="1" thickBot="1" x14ac:dyDescent="0.3">
      <c r="A29" s="108">
        <v>5</v>
      </c>
      <c r="B29" s="109" t="s">
        <v>309</v>
      </c>
      <c r="C29" s="488"/>
      <c r="D29" s="488"/>
      <c r="E29" s="488"/>
      <c r="F29" s="488"/>
      <c r="G29" s="510">
        <f t="shared" si="6"/>
        <v>0</v>
      </c>
      <c r="H29" s="511">
        <f t="shared" si="7"/>
        <v>0</v>
      </c>
      <c r="I29" s="511">
        <f t="shared" si="8"/>
        <v>0</v>
      </c>
    </row>
    <row r="30" spans="1:9" ht="31.5" customHeight="1" outlineLevel="1" thickBot="1" x14ac:dyDescent="0.3">
      <c r="A30" s="108">
        <v>6</v>
      </c>
      <c r="B30" s="378"/>
      <c r="C30" s="488"/>
      <c r="D30" s="488"/>
      <c r="E30" s="488"/>
      <c r="F30" s="488"/>
      <c r="G30" s="510">
        <f t="shared" si="6"/>
        <v>0</v>
      </c>
      <c r="H30" s="511">
        <f t="shared" si="7"/>
        <v>0</v>
      </c>
      <c r="I30" s="511">
        <f t="shared" si="8"/>
        <v>0</v>
      </c>
    </row>
    <row r="31" spans="1:9" ht="26.25" customHeight="1" outlineLevel="1" thickBot="1" x14ac:dyDescent="0.3">
      <c r="A31" s="108">
        <v>7</v>
      </c>
      <c r="B31" s="378"/>
      <c r="C31" s="488"/>
      <c r="D31" s="488"/>
      <c r="E31" s="488"/>
      <c r="F31" s="488"/>
      <c r="G31" s="510">
        <f t="shared" si="6"/>
        <v>0</v>
      </c>
      <c r="H31" s="511">
        <f t="shared" si="7"/>
        <v>0</v>
      </c>
      <c r="I31" s="511">
        <f t="shared" si="8"/>
        <v>0</v>
      </c>
    </row>
    <row r="32" spans="1:9" ht="24" customHeight="1" outlineLevel="1" thickBot="1" x14ac:dyDescent="0.3">
      <c r="A32" s="108">
        <v>8</v>
      </c>
      <c r="B32" s="378"/>
      <c r="C32" s="488"/>
      <c r="D32" s="488"/>
      <c r="E32" s="488"/>
      <c r="F32" s="488"/>
      <c r="G32" s="510">
        <f t="shared" si="6"/>
        <v>0</v>
      </c>
      <c r="H32" s="511">
        <f t="shared" si="7"/>
        <v>0</v>
      </c>
      <c r="I32" s="511">
        <f t="shared" si="8"/>
        <v>0</v>
      </c>
    </row>
    <row r="33" spans="1:9" x14ac:dyDescent="0.25">
      <c r="B33" s="39"/>
      <c r="C33" s="39"/>
      <c r="D33" s="39"/>
      <c r="E33" s="39"/>
      <c r="F33" s="39"/>
      <c r="G33" s="39"/>
      <c r="H33" s="39"/>
      <c r="I33" s="39"/>
    </row>
    <row r="35" spans="1:9" ht="12.75" customHeight="1" x14ac:dyDescent="0.25">
      <c r="A35" s="767" t="s">
        <v>206</v>
      </c>
      <c r="B35" s="767"/>
      <c r="C35" s="776" t="s">
        <v>845</v>
      </c>
      <c r="D35" s="776"/>
      <c r="E35" s="776"/>
      <c r="F35" s="110"/>
      <c r="G35" s="110"/>
      <c r="H35" s="110"/>
      <c r="I35" s="110"/>
    </row>
    <row r="36" spans="1:9" ht="15" customHeight="1" x14ac:dyDescent="0.25">
      <c r="C36" s="776" t="s">
        <v>1069</v>
      </c>
      <c r="D36" s="776"/>
      <c r="E36" s="776"/>
      <c r="F36" s="110"/>
      <c r="G36" s="110"/>
      <c r="H36" s="110"/>
      <c r="I36" s="110"/>
    </row>
    <row r="37" spans="1:9" ht="15" customHeight="1" x14ac:dyDescent="0.25">
      <c r="C37" s="776" t="s">
        <v>846</v>
      </c>
      <c r="D37" s="776"/>
      <c r="E37" s="776"/>
      <c r="F37" s="110"/>
      <c r="G37" s="110"/>
      <c r="H37" s="110"/>
      <c r="I37" s="110"/>
    </row>
  </sheetData>
  <mergeCells count="7">
    <mergeCell ref="C35:E35"/>
    <mergeCell ref="C36:E36"/>
    <mergeCell ref="C37:E37"/>
    <mergeCell ref="C7:E7"/>
    <mergeCell ref="B3:H3"/>
    <mergeCell ref="B5:G5"/>
    <mergeCell ref="A35:B35"/>
  </mergeCells>
  <phoneticPr fontId="2" type="noConversion"/>
  <pageMargins left="0.74803149606299213" right="0.74803149606299213" top="0.98425196850393704" bottom="0.98425196850393704" header="0.51181102362204722" footer="0.51181102362204722"/>
  <pageSetup paperSize="9" scale="65" orientation="landscape" horizontalDpi="0" verticalDpi="0" r:id="rId1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22"/>
  <sheetViews>
    <sheetView workbookViewId="0">
      <selection activeCell="C21" sqref="C21:I21"/>
    </sheetView>
  </sheetViews>
  <sheetFormatPr defaultColWidth="8.7109375" defaultRowHeight="15" x14ac:dyDescent="0.25"/>
  <cols>
    <col min="1" max="6" width="8.7109375" style="24"/>
    <col min="7" max="7" width="12.140625" style="24" customWidth="1"/>
    <col min="8" max="8" width="8.7109375" style="24"/>
    <col min="9" max="11" width="22" style="24" customWidth="1"/>
    <col min="12" max="16384" width="8.7109375" style="24"/>
  </cols>
  <sheetData>
    <row r="2" spans="1:11" x14ac:dyDescent="0.25">
      <c r="H2" s="39"/>
      <c r="I2" s="25" t="s">
        <v>315</v>
      </c>
    </row>
    <row r="3" spans="1:11" x14ac:dyDescent="0.25">
      <c r="B3" s="59" t="s">
        <v>63</v>
      </c>
      <c r="C3" s="59"/>
      <c r="D3" s="59"/>
      <c r="E3" s="59"/>
      <c r="F3" s="59"/>
    </row>
    <row r="4" spans="1:11" x14ac:dyDescent="0.25">
      <c r="A4" s="26"/>
      <c r="B4" s="26"/>
      <c r="C4" s="26"/>
      <c r="D4" s="26"/>
      <c r="E4" s="26"/>
      <c r="F4" s="26"/>
      <c r="G4" s="26"/>
      <c r="H4" s="26"/>
      <c r="I4" s="26"/>
    </row>
    <row r="5" spans="1:11" x14ac:dyDescent="0.25">
      <c r="A5" s="26"/>
      <c r="B5" s="767" t="s">
        <v>98</v>
      </c>
      <c r="C5" s="767"/>
      <c r="D5" s="767"/>
      <c r="E5" s="767"/>
      <c r="F5" s="767"/>
      <c r="G5" s="40"/>
      <c r="H5" s="40"/>
      <c r="I5" s="40"/>
    </row>
    <row r="6" spans="1:11" ht="15.75" thickBot="1" x14ac:dyDescent="0.3">
      <c r="A6" s="28"/>
      <c r="B6" s="26"/>
      <c r="C6" s="26"/>
      <c r="D6" s="26"/>
      <c r="E6" s="26"/>
      <c r="F6" s="26"/>
      <c r="G6" s="26"/>
      <c r="H6" s="26"/>
      <c r="I6" s="26"/>
    </row>
    <row r="7" spans="1:11" ht="15.75" thickBot="1" x14ac:dyDescent="0.3">
      <c r="A7" s="28">
        <v>1</v>
      </c>
      <c r="B7" s="26" t="s">
        <v>99</v>
      </c>
      <c r="C7" s="768">
        <f>'150.00'!C8:F8</f>
        <v>222222222222</v>
      </c>
      <c r="D7" s="769"/>
      <c r="E7" s="770"/>
      <c r="F7" s="26"/>
      <c r="G7" s="53"/>
      <c r="H7" s="53"/>
      <c r="I7" s="53"/>
    </row>
    <row r="8" spans="1:11" ht="15.75" thickBot="1" x14ac:dyDescent="0.3">
      <c r="A8" s="28"/>
      <c r="B8" s="26"/>
      <c r="C8" s="26"/>
      <c r="D8" s="26"/>
      <c r="E8" s="26"/>
      <c r="F8" s="26"/>
      <c r="G8" s="26"/>
      <c r="H8" s="26"/>
      <c r="I8" s="26"/>
    </row>
    <row r="9" spans="1:11" ht="15.75" thickBot="1" x14ac:dyDescent="0.3">
      <c r="A9" s="28">
        <v>2</v>
      </c>
      <c r="B9" s="26" t="s">
        <v>100</v>
      </c>
      <c r="C9" s="26"/>
      <c r="D9" s="26"/>
      <c r="E9" s="26"/>
      <c r="F9" s="26"/>
      <c r="G9" s="29">
        <f>'150.00'!K10</f>
        <v>2021</v>
      </c>
      <c r="H9" s="26"/>
      <c r="I9" s="26"/>
    </row>
    <row r="10" spans="1:11" ht="15.75" thickBot="1" x14ac:dyDescent="0.3">
      <c r="I10" s="25" t="s">
        <v>418</v>
      </c>
      <c r="J10" s="25" t="s">
        <v>717</v>
      </c>
      <c r="K10" s="25" t="s">
        <v>315</v>
      </c>
    </row>
    <row r="11" spans="1:11" ht="51.75" customHeight="1" thickBot="1" x14ac:dyDescent="0.3">
      <c r="A11" s="49" t="s">
        <v>161</v>
      </c>
      <c r="B11" s="771" t="s">
        <v>153</v>
      </c>
      <c r="C11" s="771"/>
      <c r="D11" s="771"/>
      <c r="E11" s="771"/>
      <c r="F11" s="771"/>
      <c r="G11" s="771"/>
      <c r="H11" s="771"/>
      <c r="I11" s="233" t="s">
        <v>928</v>
      </c>
      <c r="J11" s="233" t="s">
        <v>719</v>
      </c>
      <c r="K11" s="324" t="s">
        <v>115</v>
      </c>
    </row>
    <row r="12" spans="1:11" ht="27" customHeight="1" x14ac:dyDescent="0.25">
      <c r="A12" s="41">
        <v>1</v>
      </c>
      <c r="B12" s="766" t="s">
        <v>268</v>
      </c>
      <c r="C12" s="766"/>
      <c r="D12" s="766"/>
      <c r="E12" s="766"/>
      <c r="F12" s="766"/>
      <c r="G12" s="766"/>
      <c r="H12" s="766"/>
      <c r="I12" s="434">
        <f>SUM(I14:I17)</f>
        <v>0</v>
      </c>
      <c r="J12" s="434">
        <f>SUM(J14:J17)</f>
        <v>0</v>
      </c>
      <c r="K12" s="434">
        <f>SUM(K14:K17)</f>
        <v>0</v>
      </c>
    </row>
    <row r="13" spans="1:11" ht="13.5" customHeight="1" x14ac:dyDescent="0.25">
      <c r="A13" s="42"/>
      <c r="B13" s="1030" t="s">
        <v>289</v>
      </c>
      <c r="C13" s="1031"/>
      <c r="D13" s="1031"/>
      <c r="E13" s="1031"/>
      <c r="F13" s="1031"/>
      <c r="G13" s="1031"/>
      <c r="H13" s="1032"/>
      <c r="I13" s="435"/>
      <c r="J13" s="435"/>
      <c r="K13" s="435"/>
    </row>
    <row r="14" spans="1:11" ht="24.75" customHeight="1" x14ac:dyDescent="0.25">
      <c r="A14" s="42" t="s">
        <v>119</v>
      </c>
      <c r="B14" s="764" t="s">
        <v>55</v>
      </c>
      <c r="C14" s="764"/>
      <c r="D14" s="764"/>
      <c r="E14" s="764"/>
      <c r="F14" s="764"/>
      <c r="G14" s="764"/>
      <c r="H14" s="764"/>
      <c r="I14" s="436"/>
      <c r="J14" s="436"/>
      <c r="K14" s="435">
        <f>SUM(I14:J14)</f>
        <v>0</v>
      </c>
    </row>
    <row r="15" spans="1:11" ht="24.75" customHeight="1" x14ac:dyDescent="0.25">
      <c r="A15" s="42" t="s">
        <v>120</v>
      </c>
      <c r="B15" s="764" t="s">
        <v>56</v>
      </c>
      <c r="C15" s="764"/>
      <c r="D15" s="764"/>
      <c r="E15" s="764"/>
      <c r="F15" s="764"/>
      <c r="G15" s="764"/>
      <c r="H15" s="764"/>
      <c r="I15" s="436"/>
      <c r="J15" s="436"/>
      <c r="K15" s="435">
        <f>SUM(I15:J15)</f>
        <v>0</v>
      </c>
    </row>
    <row r="16" spans="1:11" ht="24.75" customHeight="1" x14ac:dyDescent="0.25">
      <c r="A16" s="42" t="s">
        <v>121</v>
      </c>
      <c r="B16" s="764" t="s">
        <v>57</v>
      </c>
      <c r="C16" s="764"/>
      <c r="D16" s="764"/>
      <c r="E16" s="764"/>
      <c r="F16" s="764"/>
      <c r="G16" s="764"/>
      <c r="H16" s="764"/>
      <c r="I16" s="436"/>
      <c r="J16" s="436"/>
      <c r="K16" s="435">
        <f>SUM(I16:J16)</f>
        <v>0</v>
      </c>
    </row>
    <row r="17" spans="1:11" ht="24" customHeight="1" thickBot="1" x14ac:dyDescent="0.3">
      <c r="A17" s="55" t="s">
        <v>122</v>
      </c>
      <c r="B17" s="1033" t="s">
        <v>58</v>
      </c>
      <c r="C17" s="1033"/>
      <c r="D17" s="1033"/>
      <c r="E17" s="1033"/>
      <c r="F17" s="1033"/>
      <c r="G17" s="1033"/>
      <c r="H17" s="1033"/>
      <c r="I17" s="517"/>
      <c r="J17" s="517"/>
      <c r="K17" s="435">
        <f>SUM(I17:J17)</f>
        <v>0</v>
      </c>
    </row>
    <row r="20" spans="1:11" ht="15" customHeight="1" x14ac:dyDescent="0.25">
      <c r="A20" s="767" t="s">
        <v>206</v>
      </c>
      <c r="B20" s="767"/>
      <c r="C20" s="776" t="s">
        <v>1073</v>
      </c>
      <c r="D20" s="776"/>
      <c r="E20" s="776"/>
      <c r="F20" s="776"/>
      <c r="G20" s="776"/>
      <c r="H20" s="776"/>
      <c r="I20" s="776"/>
    </row>
    <row r="21" spans="1:11" x14ac:dyDescent="0.25">
      <c r="C21" s="776" t="s">
        <v>1071</v>
      </c>
      <c r="D21" s="776"/>
      <c r="E21" s="776"/>
      <c r="F21" s="776"/>
      <c r="G21" s="776"/>
      <c r="H21" s="776"/>
      <c r="I21" s="776"/>
    </row>
    <row r="22" spans="1:11" x14ac:dyDescent="0.25">
      <c r="C22" s="776" t="s">
        <v>1072</v>
      </c>
      <c r="D22" s="776"/>
      <c r="E22" s="776"/>
      <c r="F22" s="776"/>
      <c r="G22" s="776"/>
      <c r="H22" s="776"/>
      <c r="I22" s="776"/>
    </row>
  </sheetData>
  <mergeCells count="13">
    <mergeCell ref="C21:I21"/>
    <mergeCell ref="C22:I22"/>
    <mergeCell ref="B5:F5"/>
    <mergeCell ref="B16:H16"/>
    <mergeCell ref="B12:H12"/>
    <mergeCell ref="B14:H14"/>
    <mergeCell ref="B13:H13"/>
    <mergeCell ref="C20:I20"/>
    <mergeCell ref="B15:H15"/>
    <mergeCell ref="A20:B20"/>
    <mergeCell ref="B17:H17"/>
    <mergeCell ref="C7:E7"/>
    <mergeCell ref="B11:H11"/>
  </mergeCells>
  <phoneticPr fontId="2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33"/>
  <sheetViews>
    <sheetView workbookViewId="0">
      <selection activeCell="K23" sqref="K23"/>
    </sheetView>
  </sheetViews>
  <sheetFormatPr defaultColWidth="8.7109375" defaultRowHeight="15" x14ac:dyDescent="0.25"/>
  <cols>
    <col min="1" max="7" width="8.7109375" style="24"/>
    <col min="8" max="8" width="9" style="24" customWidth="1"/>
    <col min="9" max="14" width="19.42578125" style="24" customWidth="1"/>
    <col min="15" max="16384" width="8.7109375" style="24"/>
  </cols>
  <sheetData>
    <row r="2" spans="1:14" x14ac:dyDescent="0.25">
      <c r="I2" s="25" t="s">
        <v>315</v>
      </c>
      <c r="J2" s="25"/>
      <c r="K2" s="39"/>
      <c r="L2" s="39"/>
      <c r="M2" s="39"/>
    </row>
    <row r="3" spans="1:14" x14ac:dyDescent="0.25">
      <c r="I3" s="25"/>
      <c r="J3" s="25"/>
    </row>
    <row r="4" spans="1:14" x14ac:dyDescent="0.25">
      <c r="B4" s="765" t="s">
        <v>71</v>
      </c>
      <c r="C4" s="765"/>
      <c r="D4" s="765"/>
      <c r="E4" s="765"/>
      <c r="F4" s="765"/>
      <c r="G4" s="765"/>
      <c r="H4" s="765"/>
    </row>
    <row r="5" spans="1:14" x14ac:dyDescent="0.25">
      <c r="A5" s="26"/>
      <c r="B5" s="26"/>
      <c r="C5" s="26"/>
      <c r="D5" s="26"/>
      <c r="E5" s="26"/>
      <c r="F5" s="26"/>
      <c r="G5" s="26"/>
      <c r="H5" s="26"/>
      <c r="I5" s="26"/>
      <c r="J5" s="26"/>
    </row>
    <row r="6" spans="1:14" x14ac:dyDescent="0.25">
      <c r="A6" s="26"/>
      <c r="B6" s="767" t="s">
        <v>98</v>
      </c>
      <c r="C6" s="767"/>
      <c r="D6" s="767"/>
      <c r="E6" s="767"/>
      <c r="F6" s="767"/>
      <c r="G6" s="767"/>
      <c r="H6" s="767"/>
      <c r="I6" s="40"/>
      <c r="J6" s="40"/>
    </row>
    <row r="7" spans="1:14" ht="15.75" thickBot="1" x14ac:dyDescent="0.3">
      <c r="A7" s="28"/>
      <c r="B7" s="26"/>
      <c r="C7" s="26"/>
      <c r="D7" s="26"/>
      <c r="E7" s="26"/>
      <c r="F7" s="26"/>
      <c r="G7" s="26"/>
      <c r="H7" s="26"/>
      <c r="I7" s="26"/>
      <c r="J7" s="26"/>
    </row>
    <row r="8" spans="1:14" ht="15.75" thickBot="1" x14ac:dyDescent="0.3">
      <c r="A8" s="28">
        <v>1</v>
      </c>
      <c r="B8" s="26" t="s">
        <v>99</v>
      </c>
      <c r="C8" s="768">
        <f>'150.00'!C8:F8</f>
        <v>222222222222</v>
      </c>
      <c r="D8" s="769"/>
      <c r="E8" s="770"/>
      <c r="F8" s="26"/>
      <c r="G8" s="26"/>
      <c r="H8" s="26"/>
      <c r="I8" s="53"/>
      <c r="J8" s="53"/>
    </row>
    <row r="9" spans="1:14" ht="15.75" thickBot="1" x14ac:dyDescent="0.3">
      <c r="A9" s="28"/>
      <c r="B9" s="26"/>
      <c r="C9" s="26"/>
      <c r="D9" s="26"/>
      <c r="E9" s="26"/>
      <c r="F9" s="26"/>
      <c r="G9" s="26"/>
      <c r="H9" s="26"/>
      <c r="I9" s="26"/>
      <c r="J9" s="26"/>
    </row>
    <row r="10" spans="1:14" ht="15.75" thickBot="1" x14ac:dyDescent="0.3">
      <c r="A10" s="28">
        <v>2</v>
      </c>
      <c r="B10" s="26" t="s">
        <v>100</v>
      </c>
      <c r="C10" s="26"/>
      <c r="D10" s="26"/>
      <c r="E10" s="26"/>
      <c r="F10" s="26"/>
      <c r="G10" s="26"/>
      <c r="H10" s="26"/>
      <c r="I10" s="29">
        <f>'150.00'!K10</f>
        <v>2021</v>
      </c>
      <c r="J10" s="26"/>
    </row>
    <row r="11" spans="1:14" ht="15.75" thickBot="1" x14ac:dyDescent="0.3">
      <c r="A11" s="28"/>
      <c r="B11" s="26"/>
      <c r="C11" s="26"/>
      <c r="D11" s="26"/>
      <c r="E11" s="26"/>
      <c r="F11" s="26"/>
      <c r="G11" s="26"/>
      <c r="H11" s="26"/>
      <c r="I11" s="841" t="s">
        <v>418</v>
      </c>
      <c r="J11" s="841"/>
      <c r="K11" s="841" t="s">
        <v>717</v>
      </c>
      <c r="L11" s="841"/>
      <c r="M11" s="25"/>
      <c r="N11" s="25" t="s">
        <v>315</v>
      </c>
    </row>
    <row r="12" spans="1:14" ht="53.25" customHeight="1" x14ac:dyDescent="0.25">
      <c r="A12" s="1039" t="s">
        <v>152</v>
      </c>
      <c r="B12" s="878" t="s">
        <v>153</v>
      </c>
      <c r="C12" s="879"/>
      <c r="D12" s="879"/>
      <c r="E12" s="879"/>
      <c r="F12" s="879"/>
      <c r="G12" s="879"/>
      <c r="H12" s="880"/>
      <c r="I12" s="878" t="s">
        <v>933</v>
      </c>
      <c r="J12" s="880"/>
      <c r="K12" s="878" t="s">
        <v>934</v>
      </c>
      <c r="L12" s="880"/>
      <c r="M12" s="979" t="s">
        <v>932</v>
      </c>
      <c r="N12" s="1034" t="s">
        <v>115</v>
      </c>
    </row>
    <row r="13" spans="1:14" ht="25.5" customHeight="1" x14ac:dyDescent="0.25">
      <c r="A13" s="1040"/>
      <c r="B13" s="1036"/>
      <c r="C13" s="1037"/>
      <c r="D13" s="1037"/>
      <c r="E13" s="1037"/>
      <c r="F13" s="1037"/>
      <c r="G13" s="1037"/>
      <c r="H13" s="1038"/>
      <c r="I13" s="261" t="s">
        <v>935</v>
      </c>
      <c r="J13" s="261" t="s">
        <v>936</v>
      </c>
      <c r="K13" s="261" t="s">
        <v>935</v>
      </c>
      <c r="L13" s="261" t="s">
        <v>936</v>
      </c>
      <c r="M13" s="850"/>
      <c r="N13" s="1035"/>
    </row>
    <row r="14" spans="1:14" ht="25.5" customHeight="1" x14ac:dyDescent="0.25">
      <c r="A14" s="199"/>
      <c r="B14" s="1036" t="s">
        <v>900</v>
      </c>
      <c r="C14" s="1037"/>
      <c r="D14" s="1037"/>
      <c r="E14" s="1037"/>
      <c r="F14" s="1037"/>
      <c r="G14" s="1037"/>
      <c r="H14" s="1038"/>
      <c r="I14" s="420">
        <f>'150.05 ФА общие распределение'!B11</f>
        <v>1</v>
      </c>
      <c r="J14" s="419"/>
      <c r="K14" s="420">
        <f>'150.05 ФА общие распределение'!B12</f>
        <v>0</v>
      </c>
      <c r="L14" s="419"/>
      <c r="M14" s="418"/>
      <c r="N14" s="205"/>
    </row>
    <row r="15" spans="1:14" ht="25.5" customHeight="1" x14ac:dyDescent="0.25">
      <c r="A15" s="34">
        <v>1</v>
      </c>
      <c r="B15" s="835" t="s">
        <v>72</v>
      </c>
      <c r="C15" s="835"/>
      <c r="D15" s="835"/>
      <c r="E15" s="835"/>
      <c r="F15" s="835"/>
      <c r="G15" s="835"/>
      <c r="H15" s="835"/>
      <c r="I15" s="436"/>
      <c r="J15" s="518">
        <f>I15+M15*I$14</f>
        <v>0</v>
      </c>
      <c r="K15" s="436"/>
      <c r="L15" s="518">
        <f>K15+M15*K$14</f>
        <v>0</v>
      </c>
      <c r="M15" s="436"/>
      <c r="N15" s="435">
        <f>J15+L15</f>
        <v>0</v>
      </c>
    </row>
    <row r="16" spans="1:14" ht="31.5" customHeight="1" x14ac:dyDescent="0.25">
      <c r="A16" s="34">
        <v>2</v>
      </c>
      <c r="B16" s="835" t="s">
        <v>73</v>
      </c>
      <c r="C16" s="835"/>
      <c r="D16" s="835"/>
      <c r="E16" s="835"/>
      <c r="F16" s="835"/>
      <c r="G16" s="835"/>
      <c r="H16" s="835"/>
      <c r="I16" s="436"/>
      <c r="J16" s="518">
        <f t="shared" ref="J16:J24" si="0">I16+M16*I$14</f>
        <v>0</v>
      </c>
      <c r="K16" s="436"/>
      <c r="L16" s="518">
        <f t="shared" ref="L16:L24" si="1">K16+M16*K$14</f>
        <v>0</v>
      </c>
      <c r="M16" s="436"/>
      <c r="N16" s="435">
        <f t="shared" ref="N16:N24" si="2">J16+L16</f>
        <v>0</v>
      </c>
    </row>
    <row r="17" spans="1:14" ht="26.25" customHeight="1" x14ac:dyDescent="0.25">
      <c r="A17" s="34">
        <v>3</v>
      </c>
      <c r="B17" s="835" t="s">
        <v>74</v>
      </c>
      <c r="C17" s="835"/>
      <c r="D17" s="835"/>
      <c r="E17" s="835"/>
      <c r="F17" s="835"/>
      <c r="G17" s="835"/>
      <c r="H17" s="835"/>
      <c r="I17" s="436"/>
      <c r="J17" s="518">
        <f t="shared" si="0"/>
        <v>0</v>
      </c>
      <c r="K17" s="436"/>
      <c r="L17" s="518">
        <f t="shared" si="1"/>
        <v>0</v>
      </c>
      <c r="M17" s="436"/>
      <c r="N17" s="435">
        <f t="shared" si="2"/>
        <v>0</v>
      </c>
    </row>
    <row r="18" spans="1:14" ht="24.75" customHeight="1" x14ac:dyDescent="0.25">
      <c r="A18" s="34">
        <v>4</v>
      </c>
      <c r="B18" s="835" t="s">
        <v>298</v>
      </c>
      <c r="C18" s="835"/>
      <c r="D18" s="835"/>
      <c r="E18" s="835"/>
      <c r="F18" s="835"/>
      <c r="G18" s="835"/>
      <c r="H18" s="835"/>
      <c r="I18" s="436"/>
      <c r="J18" s="518">
        <f t="shared" si="0"/>
        <v>0</v>
      </c>
      <c r="K18" s="436"/>
      <c r="L18" s="518">
        <f t="shared" si="1"/>
        <v>0</v>
      </c>
      <c r="M18" s="436"/>
      <c r="N18" s="435">
        <f t="shared" si="2"/>
        <v>0</v>
      </c>
    </row>
    <row r="19" spans="1:14" ht="25.5" customHeight="1" x14ac:dyDescent="0.25">
      <c r="A19" s="34">
        <v>5</v>
      </c>
      <c r="B19" s="835" t="s">
        <v>75</v>
      </c>
      <c r="C19" s="835"/>
      <c r="D19" s="835"/>
      <c r="E19" s="835"/>
      <c r="F19" s="835"/>
      <c r="G19" s="835"/>
      <c r="H19" s="835"/>
      <c r="I19" s="436"/>
      <c r="J19" s="518">
        <f t="shared" si="0"/>
        <v>0</v>
      </c>
      <c r="K19" s="436"/>
      <c r="L19" s="518">
        <f t="shared" si="1"/>
        <v>0</v>
      </c>
      <c r="M19" s="436"/>
      <c r="N19" s="435">
        <f t="shared" si="2"/>
        <v>0</v>
      </c>
    </row>
    <row r="20" spans="1:14" ht="25.5" customHeight="1" x14ac:dyDescent="0.25">
      <c r="A20" s="34">
        <v>6</v>
      </c>
      <c r="B20" s="835" t="s">
        <v>76</v>
      </c>
      <c r="C20" s="835"/>
      <c r="D20" s="835"/>
      <c r="E20" s="835"/>
      <c r="F20" s="835"/>
      <c r="G20" s="835"/>
      <c r="H20" s="835"/>
      <c r="I20" s="436"/>
      <c r="J20" s="518">
        <f t="shared" si="0"/>
        <v>0</v>
      </c>
      <c r="K20" s="436"/>
      <c r="L20" s="518">
        <f t="shared" si="1"/>
        <v>0</v>
      </c>
      <c r="M20" s="436"/>
      <c r="N20" s="435">
        <f t="shared" si="2"/>
        <v>0</v>
      </c>
    </row>
    <row r="21" spans="1:14" ht="27" customHeight="1" x14ac:dyDescent="0.25">
      <c r="A21" s="34">
        <v>7</v>
      </c>
      <c r="B21" s="835" t="s">
        <v>77</v>
      </c>
      <c r="C21" s="835"/>
      <c r="D21" s="835"/>
      <c r="E21" s="835"/>
      <c r="F21" s="835"/>
      <c r="G21" s="835"/>
      <c r="H21" s="835"/>
      <c r="I21" s="436"/>
      <c r="J21" s="518">
        <f t="shared" si="0"/>
        <v>0</v>
      </c>
      <c r="K21" s="436"/>
      <c r="L21" s="518">
        <f t="shared" si="1"/>
        <v>0</v>
      </c>
      <c r="M21" s="436"/>
      <c r="N21" s="435">
        <f t="shared" si="2"/>
        <v>0</v>
      </c>
    </row>
    <row r="22" spans="1:14" ht="27" customHeight="1" x14ac:dyDescent="0.25">
      <c r="A22" s="34">
        <v>8</v>
      </c>
      <c r="B22" s="858" t="s">
        <v>937</v>
      </c>
      <c r="C22" s="941"/>
      <c r="D22" s="941"/>
      <c r="E22" s="941"/>
      <c r="F22" s="941"/>
      <c r="G22" s="941"/>
      <c r="H22" s="965"/>
      <c r="I22" s="436"/>
      <c r="J22" s="518">
        <f t="shared" si="0"/>
        <v>0</v>
      </c>
      <c r="K22" s="436"/>
      <c r="L22" s="518">
        <f t="shared" si="1"/>
        <v>0</v>
      </c>
      <c r="M22" s="436"/>
      <c r="N22" s="435">
        <f t="shared" si="2"/>
        <v>0</v>
      </c>
    </row>
    <row r="23" spans="1:14" ht="27" customHeight="1" x14ac:dyDescent="0.25">
      <c r="A23" s="34">
        <v>9</v>
      </c>
      <c r="B23" s="858" t="s">
        <v>43</v>
      </c>
      <c r="C23" s="941"/>
      <c r="D23" s="941"/>
      <c r="E23" s="941"/>
      <c r="F23" s="941"/>
      <c r="G23" s="941"/>
      <c r="H23" s="965"/>
      <c r="I23" s="436"/>
      <c r="J23" s="518">
        <f t="shared" si="0"/>
        <v>0</v>
      </c>
      <c r="K23" s="436"/>
      <c r="L23" s="518">
        <f t="shared" si="1"/>
        <v>0</v>
      </c>
      <c r="M23" s="436"/>
      <c r="N23" s="435">
        <f t="shared" si="2"/>
        <v>0</v>
      </c>
    </row>
    <row r="24" spans="1:14" ht="24" customHeight="1" x14ac:dyDescent="0.25">
      <c r="A24" s="34">
        <v>10</v>
      </c>
      <c r="B24" s="858"/>
      <c r="C24" s="941"/>
      <c r="D24" s="941"/>
      <c r="E24" s="941"/>
      <c r="F24" s="941"/>
      <c r="G24" s="941"/>
      <c r="H24" s="965"/>
      <c r="I24" s="436"/>
      <c r="J24" s="518">
        <f t="shared" si="0"/>
        <v>0</v>
      </c>
      <c r="K24" s="436"/>
      <c r="L24" s="518">
        <f t="shared" si="1"/>
        <v>0</v>
      </c>
      <c r="M24" s="436"/>
      <c r="N24" s="435">
        <f t="shared" si="2"/>
        <v>0</v>
      </c>
    </row>
    <row r="25" spans="1:14" ht="26.25" customHeight="1" thickBot="1" x14ac:dyDescent="0.3">
      <c r="A25" s="34">
        <v>11</v>
      </c>
      <c r="B25" s="853" t="s">
        <v>941</v>
      </c>
      <c r="C25" s="853"/>
      <c r="D25" s="853"/>
      <c r="E25" s="853"/>
      <c r="F25" s="853"/>
      <c r="G25" s="853"/>
      <c r="H25" s="853"/>
      <c r="I25" s="469">
        <f t="shared" ref="I25:N25" si="3">SUM(I15:I24)</f>
        <v>0</v>
      </c>
      <c r="J25" s="469">
        <f t="shared" si="3"/>
        <v>0</v>
      </c>
      <c r="K25" s="469">
        <f t="shared" si="3"/>
        <v>0</v>
      </c>
      <c r="L25" s="469">
        <f t="shared" si="3"/>
        <v>0</v>
      </c>
      <c r="M25" s="469">
        <f t="shared" si="3"/>
        <v>0</v>
      </c>
      <c r="N25" s="469">
        <f t="shared" si="3"/>
        <v>0</v>
      </c>
    </row>
    <row r="28" spans="1:14" ht="15" customHeight="1" x14ac:dyDescent="0.25">
      <c r="A28" s="775" t="s">
        <v>206</v>
      </c>
      <c r="B28" s="775"/>
      <c r="C28" s="776" t="s">
        <v>942</v>
      </c>
      <c r="D28" s="776"/>
      <c r="E28" s="776"/>
      <c r="F28" s="776"/>
      <c r="G28" s="776"/>
      <c r="H28" s="776"/>
      <c r="I28" s="776"/>
    </row>
    <row r="29" spans="1:14" ht="15" customHeight="1" x14ac:dyDescent="0.25">
      <c r="A29" s="48"/>
      <c r="B29" s="48"/>
      <c r="C29" s="776"/>
      <c r="D29" s="776"/>
      <c r="E29" s="776"/>
      <c r="F29" s="776"/>
      <c r="G29" s="776"/>
      <c r="H29" s="776"/>
      <c r="I29" s="776"/>
    </row>
    <row r="30" spans="1:14" x14ac:dyDescent="0.25">
      <c r="C30" s="776" t="s">
        <v>1074</v>
      </c>
      <c r="D30" s="776"/>
      <c r="E30" s="776"/>
      <c r="F30" s="776"/>
      <c r="G30" s="776"/>
      <c r="H30" s="776"/>
      <c r="I30" s="776"/>
    </row>
    <row r="31" spans="1:14" x14ac:dyDescent="0.25">
      <c r="C31" s="776"/>
      <c r="D31" s="776"/>
      <c r="E31" s="776"/>
      <c r="F31" s="776"/>
      <c r="G31" s="776"/>
      <c r="H31" s="776"/>
      <c r="I31" s="776"/>
    </row>
    <row r="32" spans="1:14" x14ac:dyDescent="0.25">
      <c r="C32" s="776" t="s">
        <v>1075</v>
      </c>
      <c r="D32" s="776"/>
      <c r="E32" s="776"/>
      <c r="F32" s="776"/>
      <c r="G32" s="776"/>
      <c r="H32" s="776"/>
      <c r="I32" s="776"/>
    </row>
    <row r="33" spans="3:9" x14ac:dyDescent="0.25">
      <c r="C33" s="776"/>
      <c r="D33" s="776"/>
      <c r="E33" s="776"/>
      <c r="F33" s="776"/>
      <c r="G33" s="776"/>
      <c r="H33" s="776"/>
      <c r="I33" s="776"/>
    </row>
  </sheetData>
  <mergeCells count="30">
    <mergeCell ref="B17:H17"/>
    <mergeCell ref="B18:H18"/>
    <mergeCell ref="B14:H14"/>
    <mergeCell ref="B15:H15"/>
    <mergeCell ref="B16:H16"/>
    <mergeCell ref="N12:N13"/>
    <mergeCell ref="C8:E8"/>
    <mergeCell ref="B12:H13"/>
    <mergeCell ref="M12:M13"/>
    <mergeCell ref="A12:A13"/>
    <mergeCell ref="B4:H4"/>
    <mergeCell ref="B6:H6"/>
    <mergeCell ref="K12:L12"/>
    <mergeCell ref="I11:J11"/>
    <mergeCell ref="K11:L11"/>
    <mergeCell ref="I12:J12"/>
    <mergeCell ref="C33:I33"/>
    <mergeCell ref="B19:H19"/>
    <mergeCell ref="B20:H20"/>
    <mergeCell ref="B21:H21"/>
    <mergeCell ref="B24:H24"/>
    <mergeCell ref="C30:I30"/>
    <mergeCell ref="C32:I32"/>
    <mergeCell ref="C29:I29"/>
    <mergeCell ref="C31:I31"/>
    <mergeCell ref="B25:H25"/>
    <mergeCell ref="B23:H23"/>
    <mergeCell ref="A28:B28"/>
    <mergeCell ref="B22:H22"/>
    <mergeCell ref="C28:I28"/>
  </mergeCells>
  <phoneticPr fontId="2" type="noConversion"/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42"/>
  <sheetViews>
    <sheetView workbookViewId="0">
      <selection activeCell="E36" sqref="E36"/>
    </sheetView>
  </sheetViews>
  <sheetFormatPr defaultColWidth="8.7109375" defaultRowHeight="15" outlineLevelRow="1" x14ac:dyDescent="0.25"/>
  <cols>
    <col min="1" max="1" width="8.7109375" style="24"/>
    <col min="2" max="2" width="27.85546875" style="24" customWidth="1"/>
    <col min="3" max="3" width="22.7109375" style="24" customWidth="1"/>
    <col min="4" max="4" width="19.5703125" style="24" customWidth="1"/>
    <col min="5" max="5" width="18" style="24" customWidth="1"/>
    <col min="6" max="6" width="18.7109375" style="24" customWidth="1"/>
    <col min="7" max="7" width="21.140625" style="24" customWidth="1"/>
    <col min="8" max="8" width="16.140625" style="24" customWidth="1"/>
    <col min="9" max="9" width="15.28515625" style="24" customWidth="1"/>
    <col min="10" max="10" width="16.28515625" style="24" customWidth="1"/>
    <col min="11" max="16384" width="8.7109375" style="24"/>
  </cols>
  <sheetData>
    <row r="2" spans="1:9" x14ac:dyDescent="0.25">
      <c r="H2" s="25"/>
      <c r="I2" s="25" t="s">
        <v>315</v>
      </c>
    </row>
    <row r="3" spans="1:9" x14ac:dyDescent="0.25">
      <c r="B3" s="937" t="s">
        <v>947</v>
      </c>
      <c r="C3" s="937"/>
      <c r="D3" s="937"/>
      <c r="E3" s="937"/>
      <c r="F3" s="937"/>
      <c r="G3" s="937"/>
      <c r="H3" s="937"/>
      <c r="I3" s="97"/>
    </row>
    <row r="4" spans="1:9" x14ac:dyDescent="0.25">
      <c r="A4" s="26"/>
      <c r="B4" s="26"/>
      <c r="C4" s="26"/>
      <c r="D4" s="26"/>
      <c r="E4" s="26"/>
      <c r="F4" s="26"/>
      <c r="G4" s="26"/>
      <c r="H4" s="26"/>
      <c r="I4" s="26"/>
    </row>
    <row r="5" spans="1:9" x14ac:dyDescent="0.25">
      <c r="A5" s="26"/>
      <c r="B5" s="767" t="s">
        <v>98</v>
      </c>
      <c r="C5" s="767"/>
      <c r="D5" s="767"/>
      <c r="E5" s="767"/>
      <c r="F5" s="767"/>
      <c r="G5" s="767"/>
      <c r="H5" s="40"/>
      <c r="I5" s="40"/>
    </row>
    <row r="6" spans="1:9" ht="15.75" thickBot="1" x14ac:dyDescent="0.3">
      <c r="A6" s="28"/>
      <c r="B6" s="26"/>
      <c r="C6" s="26"/>
      <c r="D6" s="26"/>
      <c r="E6" s="26"/>
      <c r="F6" s="26"/>
      <c r="G6" s="26"/>
      <c r="H6" s="26"/>
      <c r="I6" s="26"/>
    </row>
    <row r="7" spans="1:9" ht="15.75" thickBot="1" x14ac:dyDescent="0.3">
      <c r="A7" s="28">
        <v>1</v>
      </c>
      <c r="B7" s="26" t="s">
        <v>99</v>
      </c>
      <c r="C7" s="768">
        <f>'150.00'!C8:F8</f>
        <v>222222222222</v>
      </c>
      <c r="D7" s="769"/>
      <c r="E7" s="770"/>
      <c r="F7" s="26"/>
      <c r="G7" s="26"/>
      <c r="H7" s="53"/>
      <c r="I7" s="53"/>
    </row>
    <row r="8" spans="1:9" ht="15.75" thickBot="1" x14ac:dyDescent="0.3">
      <c r="A8" s="28">
        <v>2</v>
      </c>
      <c r="B8" s="26" t="s">
        <v>100</v>
      </c>
      <c r="C8" s="26"/>
      <c r="D8" s="26"/>
      <c r="E8" s="29">
        <f>'150.00'!K10</f>
        <v>2021</v>
      </c>
      <c r="F8" s="26"/>
      <c r="G8" s="26"/>
      <c r="H8" s="26"/>
      <c r="I8" s="26"/>
    </row>
    <row r="9" spans="1:9" ht="15.75" thickBot="1" x14ac:dyDescent="0.3"/>
    <row r="10" spans="1:9" ht="80.25" customHeight="1" thickBot="1" x14ac:dyDescent="0.3">
      <c r="A10" s="98" t="s">
        <v>946</v>
      </c>
      <c r="B10" s="98" t="s">
        <v>948</v>
      </c>
      <c r="C10" s="99" t="s">
        <v>943</v>
      </c>
      <c r="D10" s="100" t="s">
        <v>944</v>
      </c>
      <c r="E10" s="99" t="s">
        <v>52</v>
      </c>
      <c r="F10" s="100" t="s">
        <v>34</v>
      </c>
      <c r="G10" s="99" t="s">
        <v>945</v>
      </c>
      <c r="H10" s="103" t="s">
        <v>302</v>
      </c>
      <c r="I10" s="99" t="s">
        <v>303</v>
      </c>
    </row>
    <row r="11" spans="1:9" ht="31.5" customHeight="1" thickBot="1" x14ac:dyDescent="0.3">
      <c r="A11" s="106" t="s">
        <v>112</v>
      </c>
      <c r="B11" s="107" t="s">
        <v>847</v>
      </c>
      <c r="C11" s="107">
        <f t="shared" ref="C11:I11" si="0">C12+C25</f>
        <v>0</v>
      </c>
      <c r="D11" s="107">
        <f t="shared" si="0"/>
        <v>0</v>
      </c>
      <c r="E11" s="107">
        <f t="shared" si="0"/>
        <v>0</v>
      </c>
      <c r="F11" s="107">
        <f t="shared" si="0"/>
        <v>0</v>
      </c>
      <c r="G11" s="107">
        <f t="shared" si="0"/>
        <v>0</v>
      </c>
      <c r="H11" s="107">
        <f t="shared" si="0"/>
        <v>0</v>
      </c>
      <c r="I11" s="107">
        <f t="shared" si="0"/>
        <v>0</v>
      </c>
    </row>
    <row r="12" spans="1:9" ht="22.5" customHeight="1" thickBot="1" x14ac:dyDescent="0.3">
      <c r="A12" s="106" t="s">
        <v>131</v>
      </c>
      <c r="B12" s="107" t="s">
        <v>848</v>
      </c>
      <c r="C12" s="422"/>
      <c r="D12" s="422"/>
      <c r="E12" s="107">
        <f>SUM(E13:E24)</f>
        <v>0</v>
      </c>
      <c r="F12" s="107">
        <f>SUM(F13:F24)</f>
        <v>0</v>
      </c>
      <c r="G12" s="107">
        <f>C12-D12-E12+F12</f>
        <v>0</v>
      </c>
      <c r="H12" s="424">
        <f>IF((C12+F12)&lt;(D12+E12),C12+F12,D12+E12)</f>
        <v>0</v>
      </c>
      <c r="I12" s="424">
        <f>IF((C12+F12)&gt;(D12+E12),(C12+F12-D12-E12),0)</f>
        <v>0</v>
      </c>
    </row>
    <row r="13" spans="1:9" ht="16.5" customHeight="1" outlineLevel="1" thickBot="1" x14ac:dyDescent="0.3">
      <c r="A13" s="108">
        <v>1</v>
      </c>
      <c r="B13" s="109" t="s">
        <v>949</v>
      </c>
      <c r="C13" s="423"/>
      <c r="D13" s="423"/>
      <c r="E13" s="378"/>
      <c r="F13" s="378"/>
      <c r="G13" s="109"/>
      <c r="H13" s="111"/>
      <c r="I13" s="424"/>
    </row>
    <row r="14" spans="1:9" ht="16.5" customHeight="1" outlineLevel="1" thickBot="1" x14ac:dyDescent="0.3">
      <c r="A14" s="108">
        <v>2</v>
      </c>
      <c r="B14" s="109" t="s">
        <v>950</v>
      </c>
      <c r="C14" s="423"/>
      <c r="D14" s="423"/>
      <c r="E14" s="378"/>
      <c r="F14" s="378"/>
      <c r="G14" s="109"/>
      <c r="H14" s="111"/>
      <c r="I14" s="111"/>
    </row>
    <row r="15" spans="1:9" ht="16.5" customHeight="1" outlineLevel="1" thickBot="1" x14ac:dyDescent="0.3">
      <c r="A15" s="108">
        <v>3</v>
      </c>
      <c r="B15" s="109" t="s">
        <v>951</v>
      </c>
      <c r="C15" s="423"/>
      <c r="D15" s="423"/>
      <c r="E15" s="378"/>
      <c r="F15" s="378"/>
      <c r="G15" s="109"/>
      <c r="H15" s="111"/>
      <c r="I15" s="111"/>
    </row>
    <row r="16" spans="1:9" ht="16.5" customHeight="1" outlineLevel="1" thickBot="1" x14ac:dyDescent="0.3">
      <c r="A16" s="108">
        <v>4</v>
      </c>
      <c r="B16" s="109" t="s">
        <v>952</v>
      </c>
      <c r="C16" s="423"/>
      <c r="D16" s="423"/>
      <c r="E16" s="378"/>
      <c r="F16" s="378"/>
      <c r="G16" s="109"/>
      <c r="H16" s="111"/>
      <c r="I16" s="111"/>
    </row>
    <row r="17" spans="1:9" ht="16.5" customHeight="1" outlineLevel="1" thickBot="1" x14ac:dyDescent="0.3">
      <c r="A17" s="108">
        <v>5</v>
      </c>
      <c r="B17" s="109" t="s">
        <v>953</v>
      </c>
      <c r="C17" s="423"/>
      <c r="D17" s="423"/>
      <c r="E17" s="378"/>
      <c r="F17" s="378"/>
      <c r="G17" s="109"/>
      <c r="H17" s="111"/>
      <c r="I17" s="111"/>
    </row>
    <row r="18" spans="1:9" ht="16.5" customHeight="1" outlineLevel="1" thickBot="1" x14ac:dyDescent="0.3">
      <c r="A18" s="108">
        <v>6</v>
      </c>
      <c r="B18" s="109" t="s">
        <v>954</v>
      </c>
      <c r="C18" s="423"/>
      <c r="D18" s="423"/>
      <c r="E18" s="378"/>
      <c r="F18" s="378"/>
      <c r="G18" s="109"/>
      <c r="H18" s="111"/>
      <c r="I18" s="111"/>
    </row>
    <row r="19" spans="1:9" ht="16.5" customHeight="1" outlineLevel="1" thickBot="1" x14ac:dyDescent="0.3">
      <c r="A19" s="108">
        <v>7</v>
      </c>
      <c r="B19" s="109" t="s">
        <v>955</v>
      </c>
      <c r="C19" s="423"/>
      <c r="D19" s="423"/>
      <c r="E19" s="378"/>
      <c r="F19" s="378"/>
      <c r="G19" s="109"/>
      <c r="H19" s="111"/>
      <c r="I19" s="111"/>
    </row>
    <row r="20" spans="1:9" ht="16.5" customHeight="1" outlineLevel="1" thickBot="1" x14ac:dyDescent="0.3">
      <c r="A20" s="108">
        <v>8</v>
      </c>
      <c r="B20" s="109" t="s">
        <v>956</v>
      </c>
      <c r="C20" s="423"/>
      <c r="D20" s="423"/>
      <c r="E20" s="378"/>
      <c r="F20" s="378"/>
      <c r="G20" s="109"/>
      <c r="H20" s="111"/>
      <c r="I20" s="111"/>
    </row>
    <row r="21" spans="1:9" ht="16.5" customHeight="1" outlineLevel="1" thickBot="1" x14ac:dyDescent="0.3">
      <c r="A21" s="108">
        <v>9</v>
      </c>
      <c r="B21" s="109" t="s">
        <v>957</v>
      </c>
      <c r="C21" s="423"/>
      <c r="D21" s="423"/>
      <c r="E21" s="378"/>
      <c r="F21" s="378"/>
      <c r="G21" s="109"/>
      <c r="H21" s="111"/>
      <c r="I21" s="111"/>
    </row>
    <row r="22" spans="1:9" ht="16.5" customHeight="1" outlineLevel="1" thickBot="1" x14ac:dyDescent="0.3">
      <c r="A22" s="108">
        <v>10</v>
      </c>
      <c r="B22" s="109" t="s">
        <v>958</v>
      </c>
      <c r="C22" s="423"/>
      <c r="D22" s="423"/>
      <c r="E22" s="378"/>
      <c r="F22" s="378"/>
      <c r="G22" s="109"/>
      <c r="H22" s="111"/>
      <c r="I22" s="111"/>
    </row>
    <row r="23" spans="1:9" ht="16.5" customHeight="1" outlineLevel="1" thickBot="1" x14ac:dyDescent="0.3">
      <c r="A23" s="108">
        <v>11</v>
      </c>
      <c r="B23" s="109" t="s">
        <v>959</v>
      </c>
      <c r="C23" s="423"/>
      <c r="D23" s="423"/>
      <c r="E23" s="378"/>
      <c r="F23" s="378"/>
      <c r="G23" s="109"/>
      <c r="H23" s="111"/>
      <c r="I23" s="111"/>
    </row>
    <row r="24" spans="1:9" ht="16.5" customHeight="1" outlineLevel="1" thickBot="1" x14ac:dyDescent="0.3">
      <c r="A24" s="108">
        <v>12</v>
      </c>
      <c r="B24" s="109" t="s">
        <v>960</v>
      </c>
      <c r="C24" s="423"/>
      <c r="D24" s="423"/>
      <c r="E24" s="378"/>
      <c r="F24" s="378"/>
      <c r="G24" s="109">
        <f>C24-D24-E24+F24</f>
        <v>0</v>
      </c>
      <c r="H24" s="111">
        <f>IF((C24+F24)&lt;(D24+E24),C24+F24,D24+E24)</f>
        <v>0</v>
      </c>
      <c r="I24" s="111">
        <f>IF((C24+F24)&gt;(D24+E24),(C24+F24-D24-E24),0)</f>
        <v>0</v>
      </c>
    </row>
    <row r="25" spans="1:9" ht="22.5" customHeight="1" thickBot="1" x14ac:dyDescent="0.3">
      <c r="A25" s="106" t="s">
        <v>132</v>
      </c>
      <c r="B25" s="107" t="s">
        <v>849</v>
      </c>
      <c r="C25" s="422"/>
      <c r="D25" s="422"/>
      <c r="E25" s="107">
        <f>SUM(E26:E37)</f>
        <v>0</v>
      </c>
      <c r="F25" s="107">
        <f>SUM(F26:F37)</f>
        <v>0</v>
      </c>
      <c r="G25" s="107">
        <f>C25-D25-E25+F25</f>
        <v>0</v>
      </c>
      <c r="H25" s="424">
        <f>IF((C25+F25)&lt;(D25+E25),C25+F25,D25+E25)</f>
        <v>0</v>
      </c>
      <c r="I25" s="424">
        <f>IF((C25+F25)&gt;(D25+E25),(C25+F25-D25-E25),0)</f>
        <v>0</v>
      </c>
    </row>
    <row r="26" spans="1:9" ht="16.5" customHeight="1" outlineLevel="1" thickBot="1" x14ac:dyDescent="0.3">
      <c r="A26" s="108">
        <v>1</v>
      </c>
      <c r="B26" s="109" t="s">
        <v>949</v>
      </c>
      <c r="C26" s="423"/>
      <c r="D26" s="423"/>
      <c r="E26" s="378"/>
      <c r="F26" s="378"/>
      <c r="G26" s="109"/>
      <c r="H26" s="111"/>
      <c r="I26" s="424"/>
    </row>
    <row r="27" spans="1:9" ht="16.5" customHeight="1" outlineLevel="1" thickBot="1" x14ac:dyDescent="0.3">
      <c r="A27" s="108">
        <v>2</v>
      </c>
      <c r="B27" s="109" t="s">
        <v>950</v>
      </c>
      <c r="C27" s="423"/>
      <c r="D27" s="423"/>
      <c r="E27" s="378"/>
      <c r="F27" s="378"/>
      <c r="G27" s="109"/>
      <c r="H27" s="111"/>
      <c r="I27" s="111"/>
    </row>
    <row r="28" spans="1:9" ht="16.5" customHeight="1" outlineLevel="1" thickBot="1" x14ac:dyDescent="0.3">
      <c r="A28" s="108">
        <v>3</v>
      </c>
      <c r="B28" s="109" t="s">
        <v>951</v>
      </c>
      <c r="C28" s="423"/>
      <c r="D28" s="423"/>
      <c r="E28" s="378"/>
      <c r="F28" s="378"/>
      <c r="G28" s="109"/>
      <c r="H28" s="111"/>
      <c r="I28" s="111"/>
    </row>
    <row r="29" spans="1:9" ht="16.5" customHeight="1" outlineLevel="1" thickBot="1" x14ac:dyDescent="0.3">
      <c r="A29" s="108">
        <v>4</v>
      </c>
      <c r="B29" s="109" t="s">
        <v>952</v>
      </c>
      <c r="C29" s="423"/>
      <c r="D29" s="423"/>
      <c r="E29" s="378"/>
      <c r="F29" s="378"/>
      <c r="G29" s="109"/>
      <c r="H29" s="111"/>
      <c r="I29" s="111"/>
    </row>
    <row r="30" spans="1:9" ht="16.5" customHeight="1" outlineLevel="1" thickBot="1" x14ac:dyDescent="0.3">
      <c r="A30" s="108">
        <v>5</v>
      </c>
      <c r="B30" s="109" t="s">
        <v>953</v>
      </c>
      <c r="C30" s="423"/>
      <c r="D30" s="423"/>
      <c r="E30" s="378"/>
      <c r="F30" s="378"/>
      <c r="G30" s="109"/>
      <c r="H30" s="111"/>
      <c r="I30" s="111"/>
    </row>
    <row r="31" spans="1:9" ht="16.5" customHeight="1" outlineLevel="1" thickBot="1" x14ac:dyDescent="0.3">
      <c r="A31" s="108">
        <v>6</v>
      </c>
      <c r="B31" s="109" t="s">
        <v>954</v>
      </c>
      <c r="C31" s="423"/>
      <c r="D31" s="423"/>
      <c r="E31" s="378"/>
      <c r="F31" s="378"/>
      <c r="G31" s="109"/>
      <c r="H31" s="111"/>
      <c r="I31" s="111"/>
    </row>
    <row r="32" spans="1:9" ht="16.5" customHeight="1" outlineLevel="1" thickBot="1" x14ac:dyDescent="0.3">
      <c r="A32" s="108">
        <v>7</v>
      </c>
      <c r="B32" s="109" t="s">
        <v>955</v>
      </c>
      <c r="C32" s="423"/>
      <c r="D32" s="423"/>
      <c r="E32" s="378"/>
      <c r="F32" s="378"/>
      <c r="G32" s="109"/>
      <c r="H32" s="111"/>
      <c r="I32" s="111"/>
    </row>
    <row r="33" spans="1:9" ht="16.5" customHeight="1" outlineLevel="1" thickBot="1" x14ac:dyDescent="0.3">
      <c r="A33" s="108">
        <v>8</v>
      </c>
      <c r="B33" s="109" t="s">
        <v>956</v>
      </c>
      <c r="C33" s="423"/>
      <c r="D33" s="423"/>
      <c r="E33" s="378"/>
      <c r="F33" s="378"/>
      <c r="G33" s="109"/>
      <c r="H33" s="111"/>
      <c r="I33" s="111"/>
    </row>
    <row r="34" spans="1:9" ht="16.5" customHeight="1" outlineLevel="1" thickBot="1" x14ac:dyDescent="0.3">
      <c r="A34" s="108">
        <v>9</v>
      </c>
      <c r="B34" s="109" t="s">
        <v>957</v>
      </c>
      <c r="C34" s="423"/>
      <c r="D34" s="423"/>
      <c r="E34" s="378"/>
      <c r="F34" s="378"/>
      <c r="G34" s="109"/>
      <c r="H34" s="111"/>
      <c r="I34" s="111"/>
    </row>
    <row r="35" spans="1:9" ht="16.5" customHeight="1" outlineLevel="1" thickBot="1" x14ac:dyDescent="0.3">
      <c r="A35" s="108">
        <v>10</v>
      </c>
      <c r="B35" s="109" t="s">
        <v>958</v>
      </c>
      <c r="C35" s="423"/>
      <c r="D35" s="423"/>
      <c r="E35" s="378"/>
      <c r="F35" s="378"/>
      <c r="G35" s="109"/>
      <c r="H35" s="111"/>
      <c r="I35" s="111"/>
    </row>
    <row r="36" spans="1:9" ht="16.5" customHeight="1" outlineLevel="1" thickBot="1" x14ac:dyDescent="0.3">
      <c r="A36" s="108">
        <v>11</v>
      </c>
      <c r="B36" s="109" t="s">
        <v>959</v>
      </c>
      <c r="C36" s="423"/>
      <c r="D36" s="423"/>
      <c r="E36" s="378"/>
      <c r="F36" s="378"/>
      <c r="G36" s="109"/>
      <c r="H36" s="111"/>
      <c r="I36" s="111"/>
    </row>
    <row r="37" spans="1:9" ht="16.5" customHeight="1" outlineLevel="1" thickBot="1" x14ac:dyDescent="0.3">
      <c r="A37" s="108">
        <v>12</v>
      </c>
      <c r="B37" s="109" t="s">
        <v>960</v>
      </c>
      <c r="C37" s="423"/>
      <c r="D37" s="423"/>
      <c r="E37" s="378"/>
      <c r="F37" s="378"/>
      <c r="G37" s="109">
        <f>C37-D37-E37+F37</f>
        <v>0</v>
      </c>
      <c r="H37" s="111">
        <f>IF((C37+F37)&lt;(D37+E37),C37+F37,D37+E37)</f>
        <v>0</v>
      </c>
      <c r="I37" s="111">
        <f>IF((C37+F37)&gt;(D37+E37),(C37+F37-D37-E37),0)</f>
        <v>0</v>
      </c>
    </row>
    <row r="38" spans="1:9" x14ac:dyDescent="0.25">
      <c r="B38" s="39"/>
      <c r="C38" s="39"/>
      <c r="D38" s="39"/>
      <c r="E38" s="39"/>
      <c r="F38" s="39"/>
      <c r="G38" s="39"/>
      <c r="H38" s="39"/>
      <c r="I38" s="39"/>
    </row>
    <row r="40" spans="1:9" ht="12.75" customHeight="1" x14ac:dyDescent="0.25">
      <c r="A40" s="767" t="s">
        <v>206</v>
      </c>
      <c r="B40" s="767"/>
      <c r="C40" s="776" t="s">
        <v>1076</v>
      </c>
      <c r="D40" s="776"/>
      <c r="E40" s="776"/>
      <c r="F40" s="110"/>
      <c r="G40" s="110"/>
      <c r="H40" s="110"/>
      <c r="I40" s="110"/>
    </row>
    <row r="41" spans="1:9" ht="15" customHeight="1" x14ac:dyDescent="0.25">
      <c r="C41" s="776" t="s">
        <v>1077</v>
      </c>
      <c r="D41" s="776"/>
      <c r="E41" s="776"/>
      <c r="F41" s="110"/>
      <c r="G41" s="110"/>
      <c r="H41" s="110"/>
      <c r="I41" s="110"/>
    </row>
    <row r="42" spans="1:9" ht="15" customHeight="1" x14ac:dyDescent="0.25">
      <c r="C42" s="776" t="s">
        <v>1078</v>
      </c>
      <c r="D42" s="776"/>
      <c r="E42" s="776"/>
      <c r="F42" s="110"/>
      <c r="G42" s="110"/>
      <c r="H42" s="110"/>
      <c r="I42" s="110"/>
    </row>
  </sheetData>
  <mergeCells count="7">
    <mergeCell ref="C42:E42"/>
    <mergeCell ref="B3:H3"/>
    <mergeCell ref="B5:G5"/>
    <mergeCell ref="C7:E7"/>
    <mergeCell ref="A40:B40"/>
    <mergeCell ref="C40:E40"/>
    <mergeCell ref="C41:E41"/>
  </mergeCells>
  <pageMargins left="0.7" right="0.7" top="0.75" bottom="0.75" header="0.3" footer="0.3"/>
  <pageSetup paperSize="9" orientation="portrait" horizontalDpi="0" verticalDpi="0"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37"/>
  <sheetViews>
    <sheetView topLeftCell="A7" workbookViewId="0">
      <pane xSplit="10" ySplit="7" topLeftCell="K14" activePane="bottomRight" state="frozen"/>
      <selection activeCell="A7" sqref="A7"/>
      <selection pane="topRight" activeCell="K7" sqref="K7"/>
      <selection pane="bottomLeft" activeCell="A14" sqref="A14"/>
      <selection pane="bottomRight" activeCell="M21" sqref="M21"/>
    </sheetView>
  </sheetViews>
  <sheetFormatPr defaultColWidth="8.7109375" defaultRowHeight="15" x14ac:dyDescent="0.25"/>
  <cols>
    <col min="1" max="7" width="8.7109375" style="24"/>
    <col min="8" max="8" width="18.140625" style="24" customWidth="1"/>
    <col min="9" max="10" width="8.7109375" style="24"/>
    <col min="11" max="13" width="20.85546875" style="24" customWidth="1"/>
    <col min="14" max="16384" width="8.7109375" style="24"/>
  </cols>
  <sheetData>
    <row r="2" spans="1:13" x14ac:dyDescent="0.25">
      <c r="J2" s="39"/>
      <c r="K2" s="25" t="s">
        <v>159</v>
      </c>
    </row>
    <row r="3" spans="1:13" x14ac:dyDescent="0.25">
      <c r="J3" s="39"/>
      <c r="K3" s="25"/>
    </row>
    <row r="4" spans="1:13" x14ac:dyDescent="0.25">
      <c r="B4" s="59" t="s">
        <v>85</v>
      </c>
      <c r="C4" s="59"/>
      <c r="D4" s="59"/>
      <c r="E4" s="59"/>
      <c r="F4" s="59"/>
      <c r="G4" s="59"/>
      <c r="H4" s="59"/>
    </row>
    <row r="5" spans="1:13" x14ac:dyDescent="0.25">
      <c r="A5" s="26"/>
      <c r="B5" s="26"/>
      <c r="C5" s="26"/>
      <c r="D5" s="26"/>
      <c r="E5" s="26"/>
      <c r="F5" s="26"/>
      <c r="G5" s="26"/>
      <c r="H5" s="26"/>
      <c r="I5" s="26"/>
      <c r="J5" s="26"/>
      <c r="K5" s="26"/>
    </row>
    <row r="6" spans="1:13" x14ac:dyDescent="0.25">
      <c r="A6" s="26"/>
      <c r="B6" s="767" t="s">
        <v>98</v>
      </c>
      <c r="C6" s="767"/>
      <c r="D6" s="767"/>
      <c r="E6" s="767"/>
      <c r="F6" s="767"/>
      <c r="G6" s="767"/>
      <c r="H6" s="767"/>
      <c r="I6" s="40"/>
      <c r="J6" s="40"/>
      <c r="K6" s="40"/>
    </row>
    <row r="7" spans="1:13" ht="15.75" thickBot="1" x14ac:dyDescent="0.3">
      <c r="A7" s="28"/>
      <c r="B7" s="26"/>
      <c r="C7" s="26"/>
      <c r="D7" s="26"/>
      <c r="E7" s="26"/>
      <c r="F7" s="26"/>
      <c r="G7" s="26"/>
      <c r="H7" s="26"/>
      <c r="I7" s="26"/>
      <c r="J7" s="26"/>
      <c r="K7" s="26"/>
    </row>
    <row r="8" spans="1:13" ht="15.75" thickBot="1" x14ac:dyDescent="0.3">
      <c r="A8" s="28">
        <v>1</v>
      </c>
      <c r="B8" s="26" t="s">
        <v>99</v>
      </c>
      <c r="C8" s="768">
        <f>'150.00'!C8:F8</f>
        <v>222222222222</v>
      </c>
      <c r="D8" s="769"/>
      <c r="E8" s="770"/>
      <c r="F8" s="26"/>
      <c r="G8" s="26"/>
      <c r="H8" s="26"/>
      <c r="I8" s="53"/>
      <c r="J8" s="53"/>
      <c r="K8" s="53"/>
    </row>
    <row r="9" spans="1:13" ht="15.75" thickBot="1" x14ac:dyDescent="0.3">
      <c r="A9" s="28"/>
      <c r="B9" s="26"/>
      <c r="C9" s="26"/>
      <c r="D9" s="26"/>
      <c r="E9" s="26"/>
      <c r="F9" s="26"/>
      <c r="G9" s="26"/>
      <c r="H9" s="26"/>
      <c r="I9" s="26"/>
      <c r="J9" s="26"/>
      <c r="K9" s="26"/>
    </row>
    <row r="10" spans="1:13" ht="15.75" thickBot="1" x14ac:dyDescent="0.3">
      <c r="A10" s="28">
        <v>2</v>
      </c>
      <c r="B10" s="26" t="s">
        <v>100</v>
      </c>
      <c r="C10" s="26"/>
      <c r="D10" s="26"/>
      <c r="E10" s="26"/>
      <c r="F10" s="26"/>
      <c r="G10" s="26"/>
      <c r="H10" s="26"/>
      <c r="I10" s="29">
        <f>'150.00'!K10</f>
        <v>2021</v>
      </c>
      <c r="J10" s="26"/>
      <c r="K10" s="26"/>
    </row>
    <row r="11" spans="1:13" ht="15.75" thickBot="1" x14ac:dyDescent="0.3">
      <c r="K11" s="25" t="s">
        <v>418</v>
      </c>
      <c r="L11" s="25" t="s">
        <v>717</v>
      </c>
      <c r="M11" s="25" t="s">
        <v>315</v>
      </c>
    </row>
    <row r="12" spans="1:13" ht="45.75" customHeight="1" thickBot="1" x14ac:dyDescent="0.3">
      <c r="A12" s="49" t="s">
        <v>161</v>
      </c>
      <c r="B12" s="771" t="s">
        <v>153</v>
      </c>
      <c r="C12" s="771"/>
      <c r="D12" s="771"/>
      <c r="E12" s="771"/>
      <c r="F12" s="771"/>
      <c r="G12" s="771"/>
      <c r="H12" s="771"/>
      <c r="I12" s="771"/>
      <c r="J12" s="771"/>
      <c r="K12" s="233" t="s">
        <v>928</v>
      </c>
      <c r="L12" s="233" t="s">
        <v>719</v>
      </c>
      <c r="M12" s="324" t="s">
        <v>115</v>
      </c>
    </row>
    <row r="13" spans="1:13" ht="26.25" customHeight="1" x14ac:dyDescent="0.25">
      <c r="A13" s="41">
        <v>1</v>
      </c>
      <c r="B13" s="766" t="s">
        <v>273</v>
      </c>
      <c r="C13" s="766"/>
      <c r="D13" s="766"/>
      <c r="E13" s="766"/>
      <c r="F13" s="766"/>
      <c r="G13" s="766"/>
      <c r="H13" s="766"/>
      <c r="I13" s="766"/>
      <c r="J13" s="766"/>
      <c r="K13" s="33">
        <f>SUM(K15:K21)</f>
        <v>0</v>
      </c>
      <c r="L13" s="33">
        <f>SUM(L15:L21)</f>
        <v>0</v>
      </c>
      <c r="M13" s="33">
        <f>SUM(M15:M21)</f>
        <v>0</v>
      </c>
    </row>
    <row r="14" spans="1:13" x14ac:dyDescent="0.25">
      <c r="A14" s="42"/>
      <c r="B14" s="1041" t="s">
        <v>78</v>
      </c>
      <c r="C14" s="1041"/>
      <c r="D14" s="1041"/>
      <c r="E14" s="1041"/>
      <c r="F14" s="1041"/>
      <c r="G14" s="1041"/>
      <c r="H14" s="1041"/>
      <c r="I14" s="1041"/>
      <c r="J14" s="1041"/>
      <c r="K14" s="35"/>
      <c r="L14" s="35"/>
      <c r="M14" s="35"/>
    </row>
    <row r="15" spans="1:13" ht="26.25" customHeight="1" x14ac:dyDescent="0.25">
      <c r="A15" s="42" t="s">
        <v>228</v>
      </c>
      <c r="B15" s="764" t="s">
        <v>79</v>
      </c>
      <c r="C15" s="764"/>
      <c r="D15" s="764"/>
      <c r="E15" s="764"/>
      <c r="F15" s="764"/>
      <c r="G15" s="764"/>
      <c r="H15" s="764"/>
      <c r="I15" s="764"/>
      <c r="J15" s="764"/>
      <c r="K15" s="35"/>
      <c r="L15" s="35"/>
      <c r="M15" s="35">
        <f>SUM(K15:L15)</f>
        <v>0</v>
      </c>
    </row>
    <row r="16" spans="1:13" ht="27" customHeight="1" x14ac:dyDescent="0.25">
      <c r="A16" s="42" t="s">
        <v>229</v>
      </c>
      <c r="B16" s="764" t="s">
        <v>80</v>
      </c>
      <c r="C16" s="764"/>
      <c r="D16" s="764"/>
      <c r="E16" s="764"/>
      <c r="F16" s="764"/>
      <c r="G16" s="764"/>
      <c r="H16" s="764"/>
      <c r="I16" s="764"/>
      <c r="J16" s="764"/>
      <c r="K16" s="35"/>
      <c r="L16" s="35"/>
      <c r="M16" s="35">
        <f t="shared" ref="M16:M21" si="0">SUM(K16:L16)</f>
        <v>0</v>
      </c>
    </row>
    <row r="17" spans="1:13" ht="24.75" customHeight="1" x14ac:dyDescent="0.25">
      <c r="A17" s="42" t="s">
        <v>4</v>
      </c>
      <c r="B17" s="764" t="s">
        <v>81</v>
      </c>
      <c r="C17" s="764"/>
      <c r="D17" s="764"/>
      <c r="E17" s="764"/>
      <c r="F17" s="764"/>
      <c r="G17" s="764"/>
      <c r="H17" s="764"/>
      <c r="I17" s="764"/>
      <c r="J17" s="764"/>
      <c r="K17" s="35"/>
      <c r="L17" s="35"/>
      <c r="M17" s="35">
        <f t="shared" si="0"/>
        <v>0</v>
      </c>
    </row>
    <row r="18" spans="1:13" ht="24.75" customHeight="1" x14ac:dyDescent="0.25">
      <c r="A18" s="42" t="s">
        <v>230</v>
      </c>
      <c r="B18" s="764" t="s">
        <v>938</v>
      </c>
      <c r="C18" s="764"/>
      <c r="D18" s="764"/>
      <c r="E18" s="764"/>
      <c r="F18" s="764"/>
      <c r="G18" s="764"/>
      <c r="H18" s="764"/>
      <c r="I18" s="764"/>
      <c r="J18" s="764"/>
      <c r="K18" s="35"/>
      <c r="L18" s="35"/>
      <c r="M18" s="35">
        <f t="shared" si="0"/>
        <v>0</v>
      </c>
    </row>
    <row r="19" spans="1:13" ht="29.25" customHeight="1" x14ac:dyDescent="0.25">
      <c r="A19" s="42" t="s">
        <v>231</v>
      </c>
      <c r="B19" s="835" t="s">
        <v>83</v>
      </c>
      <c r="C19" s="835"/>
      <c r="D19" s="835"/>
      <c r="E19" s="835"/>
      <c r="F19" s="835"/>
      <c r="G19" s="835"/>
      <c r="H19" s="835"/>
      <c r="I19" s="835"/>
      <c r="J19" s="835"/>
      <c r="K19" s="35"/>
      <c r="L19" s="35"/>
      <c r="M19" s="35">
        <f t="shared" si="0"/>
        <v>0</v>
      </c>
    </row>
    <row r="20" spans="1:13" ht="29.25" customHeight="1" x14ac:dyDescent="0.25">
      <c r="A20" s="42" t="s">
        <v>11</v>
      </c>
      <c r="B20" s="835" t="s">
        <v>84</v>
      </c>
      <c r="C20" s="835"/>
      <c r="D20" s="835"/>
      <c r="E20" s="835"/>
      <c r="F20" s="835"/>
      <c r="G20" s="835"/>
      <c r="H20" s="835"/>
      <c r="I20" s="835"/>
      <c r="J20" s="835"/>
      <c r="K20" s="35"/>
      <c r="L20" s="35"/>
      <c r="M20" s="35">
        <f t="shared" si="0"/>
        <v>0</v>
      </c>
    </row>
    <row r="21" spans="1:13" ht="114" customHeight="1" x14ac:dyDescent="0.25">
      <c r="A21" s="42" t="s">
        <v>271</v>
      </c>
      <c r="B21" s="858" t="s">
        <v>272</v>
      </c>
      <c r="C21" s="941"/>
      <c r="D21" s="941"/>
      <c r="E21" s="941"/>
      <c r="F21" s="941"/>
      <c r="G21" s="941"/>
      <c r="H21" s="941"/>
      <c r="I21" s="941"/>
      <c r="J21" s="965"/>
      <c r="K21" s="35"/>
      <c r="L21" s="35"/>
      <c r="M21" s="35">
        <f t="shared" si="0"/>
        <v>0</v>
      </c>
    </row>
    <row r="22" spans="1:13" ht="27" customHeight="1" x14ac:dyDescent="0.25">
      <c r="A22" s="41">
        <v>2</v>
      </c>
      <c r="B22" s="1042" t="s">
        <v>274</v>
      </c>
      <c r="C22" s="1042"/>
      <c r="D22" s="1042"/>
      <c r="E22" s="1042"/>
      <c r="F22" s="1042"/>
      <c r="G22" s="1042"/>
      <c r="H22" s="1042"/>
      <c r="I22" s="1042"/>
      <c r="J22" s="1042"/>
      <c r="K22" s="33">
        <f>SUM(K24:K30)</f>
        <v>0</v>
      </c>
      <c r="L22" s="33">
        <f>SUM(L24:L30)</f>
        <v>0</v>
      </c>
      <c r="M22" s="33">
        <f>SUM(M24:M30)</f>
        <v>0</v>
      </c>
    </row>
    <row r="23" spans="1:13" x14ac:dyDescent="0.25">
      <c r="A23" s="42"/>
      <c r="B23" s="1041" t="s">
        <v>78</v>
      </c>
      <c r="C23" s="1041"/>
      <c r="D23" s="1041"/>
      <c r="E23" s="1041"/>
      <c r="F23" s="1041"/>
      <c r="G23" s="1041"/>
      <c r="H23" s="1041"/>
      <c r="I23" s="1041"/>
      <c r="J23" s="1041"/>
      <c r="K23" s="35"/>
      <c r="L23" s="35"/>
      <c r="M23" s="35"/>
    </row>
    <row r="24" spans="1:13" ht="24.75" customHeight="1" x14ac:dyDescent="0.25">
      <c r="A24" s="42" t="s">
        <v>228</v>
      </c>
      <c r="B24" s="764" t="s">
        <v>79</v>
      </c>
      <c r="C24" s="764"/>
      <c r="D24" s="764"/>
      <c r="E24" s="764"/>
      <c r="F24" s="764"/>
      <c r="G24" s="764"/>
      <c r="H24" s="764"/>
      <c r="I24" s="764"/>
      <c r="J24" s="764"/>
      <c r="K24" s="35"/>
      <c r="L24" s="35"/>
      <c r="M24" s="35">
        <f>SUM(K24:L24)</f>
        <v>0</v>
      </c>
    </row>
    <row r="25" spans="1:13" ht="26.25" customHeight="1" x14ac:dyDescent="0.25">
      <c r="A25" s="42" t="s">
        <v>229</v>
      </c>
      <c r="B25" s="764" t="s">
        <v>80</v>
      </c>
      <c r="C25" s="764"/>
      <c r="D25" s="764"/>
      <c r="E25" s="764"/>
      <c r="F25" s="764"/>
      <c r="G25" s="764"/>
      <c r="H25" s="764"/>
      <c r="I25" s="764"/>
      <c r="J25" s="764"/>
      <c r="K25" s="35"/>
      <c r="L25" s="35"/>
      <c r="M25" s="35">
        <f t="shared" ref="M25:M30" si="1">SUM(K25:L25)</f>
        <v>0</v>
      </c>
    </row>
    <row r="26" spans="1:13" ht="25.5" customHeight="1" x14ac:dyDescent="0.25">
      <c r="A26" s="42" t="s">
        <v>4</v>
      </c>
      <c r="B26" s="764" t="s">
        <v>81</v>
      </c>
      <c r="C26" s="764"/>
      <c r="D26" s="764"/>
      <c r="E26" s="764"/>
      <c r="F26" s="764"/>
      <c r="G26" s="764"/>
      <c r="H26" s="764"/>
      <c r="I26" s="764"/>
      <c r="J26" s="764"/>
      <c r="K26" s="35"/>
      <c r="L26" s="35"/>
      <c r="M26" s="35">
        <f t="shared" si="1"/>
        <v>0</v>
      </c>
    </row>
    <row r="27" spans="1:13" ht="24.75" customHeight="1" x14ac:dyDescent="0.25">
      <c r="A27" s="42" t="s">
        <v>230</v>
      </c>
      <c r="B27" s="764" t="s">
        <v>82</v>
      </c>
      <c r="C27" s="764"/>
      <c r="D27" s="764"/>
      <c r="E27" s="764"/>
      <c r="F27" s="764"/>
      <c r="G27" s="764"/>
      <c r="H27" s="764"/>
      <c r="I27" s="764"/>
      <c r="J27" s="764"/>
      <c r="K27" s="35"/>
      <c r="L27" s="35"/>
      <c r="M27" s="35">
        <f t="shared" si="1"/>
        <v>0</v>
      </c>
    </row>
    <row r="28" spans="1:13" ht="26.25" customHeight="1" x14ac:dyDescent="0.25">
      <c r="A28" s="42" t="s">
        <v>231</v>
      </c>
      <c r="B28" s="835" t="s">
        <v>83</v>
      </c>
      <c r="C28" s="835"/>
      <c r="D28" s="835"/>
      <c r="E28" s="835"/>
      <c r="F28" s="835"/>
      <c r="G28" s="835"/>
      <c r="H28" s="835"/>
      <c r="I28" s="835"/>
      <c r="J28" s="835"/>
      <c r="K28" s="35"/>
      <c r="L28" s="35"/>
      <c r="M28" s="35">
        <f t="shared" si="1"/>
        <v>0</v>
      </c>
    </row>
    <row r="29" spans="1:13" ht="25.5" customHeight="1" x14ac:dyDescent="0.25">
      <c r="A29" s="56" t="s">
        <v>11</v>
      </c>
      <c r="B29" s="849" t="s">
        <v>84</v>
      </c>
      <c r="C29" s="849"/>
      <c r="D29" s="849"/>
      <c r="E29" s="849"/>
      <c r="F29" s="849"/>
      <c r="G29" s="849"/>
      <c r="H29" s="849"/>
      <c r="I29" s="849"/>
      <c r="J29" s="849"/>
      <c r="K29" s="57"/>
      <c r="L29" s="57"/>
      <c r="M29" s="35">
        <f t="shared" si="1"/>
        <v>0</v>
      </c>
    </row>
    <row r="30" spans="1:13" ht="89.1" customHeight="1" x14ac:dyDescent="0.25">
      <c r="A30" s="58" t="s">
        <v>271</v>
      </c>
      <c r="B30" s="858" t="s">
        <v>272</v>
      </c>
      <c r="C30" s="941"/>
      <c r="D30" s="941"/>
      <c r="E30" s="941"/>
      <c r="F30" s="941"/>
      <c r="G30" s="941"/>
      <c r="H30" s="941"/>
      <c r="I30" s="941"/>
      <c r="J30" s="965"/>
      <c r="K30" s="68"/>
      <c r="L30" s="68"/>
      <c r="M30" s="35">
        <f t="shared" si="1"/>
        <v>0</v>
      </c>
    </row>
    <row r="32" spans="1:13" x14ac:dyDescent="0.25">
      <c r="A32" s="767" t="s">
        <v>206</v>
      </c>
      <c r="B32" s="767"/>
      <c r="C32" s="859" t="s">
        <v>939</v>
      </c>
      <c r="D32" s="859"/>
      <c r="E32" s="859"/>
      <c r="F32" s="859"/>
      <c r="G32" s="859"/>
      <c r="H32" s="859"/>
      <c r="I32" s="859"/>
    </row>
    <row r="33" spans="1:9" x14ac:dyDescent="0.25">
      <c r="A33" s="27"/>
      <c r="B33" s="27"/>
      <c r="C33" s="859" t="s">
        <v>1079</v>
      </c>
      <c r="D33" s="859"/>
      <c r="E33" s="859"/>
      <c r="F33" s="859"/>
      <c r="G33" s="859"/>
      <c r="H33" s="859"/>
      <c r="I33" s="859"/>
    </row>
    <row r="34" spans="1:9" x14ac:dyDescent="0.25">
      <c r="A34" s="27"/>
      <c r="B34" s="27"/>
      <c r="C34" s="859" t="s">
        <v>1081</v>
      </c>
      <c r="D34" s="859"/>
      <c r="E34" s="859"/>
      <c r="F34" s="859"/>
      <c r="G34" s="859"/>
      <c r="H34" s="859"/>
      <c r="I34" s="859"/>
    </row>
    <row r="35" spans="1:9" ht="15" customHeight="1" x14ac:dyDescent="0.25">
      <c r="C35" s="859" t="s">
        <v>940</v>
      </c>
      <c r="D35" s="859"/>
      <c r="E35" s="859"/>
      <c r="F35" s="859"/>
      <c r="G35" s="859"/>
      <c r="H35" s="859"/>
      <c r="I35" s="859"/>
    </row>
    <row r="36" spans="1:9" x14ac:dyDescent="0.25">
      <c r="C36" s="859" t="s">
        <v>1080</v>
      </c>
      <c r="D36" s="859"/>
      <c r="E36" s="859"/>
      <c r="F36" s="859"/>
      <c r="G36" s="859"/>
      <c r="H36" s="859"/>
      <c r="I36" s="859"/>
    </row>
    <row r="37" spans="1:9" x14ac:dyDescent="0.25">
      <c r="C37" s="859" t="s">
        <v>1082</v>
      </c>
      <c r="D37" s="859"/>
      <c r="E37" s="859"/>
      <c r="F37" s="859"/>
      <c r="G37" s="859"/>
      <c r="H37" s="859"/>
      <c r="I37" s="859"/>
    </row>
  </sheetData>
  <mergeCells count="28">
    <mergeCell ref="B23:J23"/>
    <mergeCell ref="B6:H6"/>
    <mergeCell ref="C8:E8"/>
    <mergeCell ref="B22:J22"/>
    <mergeCell ref="B14:J14"/>
    <mergeCell ref="B16:J16"/>
    <mergeCell ref="B17:J17"/>
    <mergeCell ref="B15:J15"/>
    <mergeCell ref="B18:J18"/>
    <mergeCell ref="B19:J19"/>
    <mergeCell ref="B20:J20"/>
    <mergeCell ref="B12:J12"/>
    <mergeCell ref="B13:J13"/>
    <mergeCell ref="B21:J21"/>
    <mergeCell ref="C36:I36"/>
    <mergeCell ref="C37:I37"/>
    <mergeCell ref="C35:I35"/>
    <mergeCell ref="B24:J24"/>
    <mergeCell ref="B25:J25"/>
    <mergeCell ref="B26:J26"/>
    <mergeCell ref="B27:J27"/>
    <mergeCell ref="B28:J28"/>
    <mergeCell ref="C33:I33"/>
    <mergeCell ref="C34:I34"/>
    <mergeCell ref="A32:B32"/>
    <mergeCell ref="C32:I32"/>
    <mergeCell ref="B30:J30"/>
    <mergeCell ref="B29:J29"/>
  </mergeCells>
  <phoneticPr fontId="2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28"/>
  <sheetViews>
    <sheetView workbookViewId="0">
      <selection activeCell="I10" sqref="I10"/>
    </sheetView>
  </sheetViews>
  <sheetFormatPr defaultColWidth="8.7109375" defaultRowHeight="15" x14ac:dyDescent="0.25"/>
  <cols>
    <col min="1" max="8" width="8.7109375" style="24"/>
    <col min="9" max="11" width="18.85546875" style="24" customWidth="1"/>
    <col min="12" max="16384" width="8.7109375" style="24"/>
  </cols>
  <sheetData>
    <row r="2" spans="1:11" x14ac:dyDescent="0.25">
      <c r="H2" s="39"/>
      <c r="I2" s="25" t="s">
        <v>315</v>
      </c>
    </row>
    <row r="3" spans="1:11" x14ac:dyDescent="0.25">
      <c r="H3" s="39"/>
      <c r="I3" s="25"/>
    </row>
    <row r="4" spans="1:11" ht="30" customHeight="1" x14ac:dyDescent="0.25">
      <c r="B4" s="937" t="s">
        <v>91</v>
      </c>
      <c r="C4" s="937"/>
      <c r="D4" s="937"/>
      <c r="E4" s="937"/>
      <c r="F4" s="937"/>
      <c r="G4" s="937"/>
      <c r="H4" s="937"/>
      <c r="I4" s="937"/>
    </row>
    <row r="5" spans="1:11" x14ac:dyDescent="0.25">
      <c r="A5" s="26"/>
      <c r="B5" s="26"/>
      <c r="C5" s="26"/>
      <c r="D5" s="26"/>
      <c r="E5" s="26"/>
      <c r="F5" s="26"/>
      <c r="G5" s="26"/>
      <c r="H5" s="26"/>
      <c r="I5" s="26"/>
    </row>
    <row r="6" spans="1:11" x14ac:dyDescent="0.25">
      <c r="A6" s="26"/>
      <c r="B6" s="962" t="s">
        <v>98</v>
      </c>
      <c r="C6" s="962"/>
      <c r="D6" s="962"/>
      <c r="E6" s="962"/>
      <c r="F6" s="962"/>
      <c r="G6" s="40"/>
      <c r="H6" s="40"/>
      <c r="I6" s="40"/>
    </row>
    <row r="7" spans="1:11" ht="15.75" thickBot="1" x14ac:dyDescent="0.3">
      <c r="A7" s="28"/>
      <c r="B7" s="26"/>
      <c r="C7" s="26"/>
      <c r="D7" s="26"/>
      <c r="E7" s="26"/>
      <c r="F7" s="26"/>
      <c r="G7" s="26"/>
      <c r="H7" s="26"/>
      <c r="I7" s="26"/>
    </row>
    <row r="8" spans="1:11" ht="15.75" thickBot="1" x14ac:dyDescent="0.3">
      <c r="A8" s="28">
        <v>1</v>
      </c>
      <c r="B8" s="26" t="s">
        <v>99</v>
      </c>
      <c r="C8" s="768">
        <f>'150.00'!C8:F8</f>
        <v>222222222222</v>
      </c>
      <c r="D8" s="769"/>
      <c r="E8" s="770"/>
      <c r="F8" s="26"/>
      <c r="G8" s="53"/>
      <c r="H8" s="53"/>
      <c r="I8" s="53"/>
    </row>
    <row r="9" spans="1:11" ht="15.75" thickBot="1" x14ac:dyDescent="0.3">
      <c r="A9" s="28"/>
      <c r="B9" s="26"/>
      <c r="C9" s="26"/>
      <c r="D9" s="26"/>
      <c r="E9" s="26"/>
      <c r="F9" s="26"/>
      <c r="G9" s="26"/>
      <c r="H9" s="26"/>
      <c r="I9" s="26"/>
    </row>
    <row r="10" spans="1:11" ht="30" customHeight="1" thickBot="1" x14ac:dyDescent="0.3">
      <c r="A10" s="28">
        <v>2</v>
      </c>
      <c r="B10" s="963" t="s">
        <v>100</v>
      </c>
      <c r="C10" s="963"/>
      <c r="D10" s="963"/>
      <c r="E10" s="963"/>
      <c r="F10" s="993"/>
      <c r="G10" s="29">
        <f>'150.00'!K10</f>
        <v>2021</v>
      </c>
      <c r="H10" s="26"/>
      <c r="I10" s="26"/>
    </row>
    <row r="11" spans="1:11" x14ac:dyDescent="0.25">
      <c r="I11" s="25" t="s">
        <v>418</v>
      </c>
      <c r="J11" s="25" t="s">
        <v>717</v>
      </c>
      <c r="K11" s="25" t="s">
        <v>315</v>
      </c>
    </row>
    <row r="12" spans="1:11" ht="53.25" customHeight="1" x14ac:dyDescent="0.25">
      <c r="A12" s="432" t="s">
        <v>161</v>
      </c>
      <c r="B12" s="925" t="s">
        <v>153</v>
      </c>
      <c r="C12" s="925"/>
      <c r="D12" s="925"/>
      <c r="E12" s="925"/>
      <c r="F12" s="925"/>
      <c r="G12" s="925"/>
      <c r="H12" s="925"/>
      <c r="I12" s="432" t="s">
        <v>704</v>
      </c>
      <c r="J12" s="432" t="s">
        <v>719</v>
      </c>
      <c r="K12" s="519" t="s">
        <v>115</v>
      </c>
    </row>
    <row r="13" spans="1:11" ht="39" customHeight="1" x14ac:dyDescent="0.25">
      <c r="A13" s="94">
        <v>1</v>
      </c>
      <c r="B13" s="835" t="s">
        <v>1088</v>
      </c>
      <c r="C13" s="835"/>
      <c r="D13" s="835"/>
      <c r="E13" s="835"/>
      <c r="F13" s="835"/>
      <c r="G13" s="835"/>
      <c r="H13" s="835"/>
      <c r="I13" s="58">
        <f>SUM(I15:I24)</f>
        <v>0</v>
      </c>
      <c r="J13" s="58">
        <f>SUM(J15:J24)</f>
        <v>0</v>
      </c>
      <c r="K13" s="58">
        <f>SUM(K15:K24)</f>
        <v>0</v>
      </c>
    </row>
    <row r="14" spans="1:11" ht="12.75" customHeight="1" x14ac:dyDescent="0.25">
      <c r="A14" s="519"/>
      <c r="B14" s="835" t="s">
        <v>154</v>
      </c>
      <c r="C14" s="772"/>
      <c r="D14" s="772"/>
      <c r="E14" s="772"/>
      <c r="F14" s="772"/>
      <c r="G14" s="772"/>
      <c r="H14" s="772"/>
      <c r="I14" s="373"/>
      <c r="J14" s="373"/>
      <c r="K14" s="373"/>
    </row>
    <row r="15" spans="1:11" ht="31.5" customHeight="1" x14ac:dyDescent="0.25">
      <c r="A15" s="94" t="s">
        <v>228</v>
      </c>
      <c r="B15" s="858" t="s">
        <v>92</v>
      </c>
      <c r="C15" s="941"/>
      <c r="D15" s="941"/>
      <c r="E15" s="941"/>
      <c r="F15" s="941"/>
      <c r="G15" s="941"/>
      <c r="H15" s="965"/>
      <c r="I15" s="373"/>
      <c r="J15" s="373"/>
      <c r="K15" s="373"/>
    </row>
    <row r="16" spans="1:11" ht="31.5" customHeight="1" x14ac:dyDescent="0.25">
      <c r="A16" s="94" t="s">
        <v>229</v>
      </c>
      <c r="B16" s="858" t="s">
        <v>44</v>
      </c>
      <c r="C16" s="941"/>
      <c r="D16" s="941"/>
      <c r="E16" s="941"/>
      <c r="F16" s="941"/>
      <c r="G16" s="941"/>
      <c r="H16" s="965"/>
      <c r="I16" s="373"/>
      <c r="J16" s="373"/>
      <c r="K16" s="373"/>
    </row>
    <row r="17" spans="1:11" ht="31.5" customHeight="1" x14ac:dyDescent="0.25">
      <c r="A17" s="94" t="s">
        <v>4</v>
      </c>
      <c r="B17" s="858" t="s">
        <v>275</v>
      </c>
      <c r="C17" s="941"/>
      <c r="D17" s="941"/>
      <c r="E17" s="941"/>
      <c r="F17" s="941"/>
      <c r="G17" s="941"/>
      <c r="H17" s="965"/>
      <c r="I17" s="373"/>
      <c r="J17" s="373"/>
      <c r="K17" s="373"/>
    </row>
    <row r="18" spans="1:11" ht="31.5" customHeight="1" x14ac:dyDescent="0.25">
      <c r="A18" s="94" t="s">
        <v>230</v>
      </c>
      <c r="B18" s="858" t="s">
        <v>296</v>
      </c>
      <c r="C18" s="941"/>
      <c r="D18" s="941"/>
      <c r="E18" s="941"/>
      <c r="F18" s="941"/>
      <c r="G18" s="941"/>
      <c r="H18" s="965"/>
      <c r="I18" s="373"/>
      <c r="J18" s="373"/>
      <c r="K18" s="373"/>
    </row>
    <row r="19" spans="1:11" ht="31.5" customHeight="1" x14ac:dyDescent="0.25">
      <c r="A19" s="94" t="s">
        <v>231</v>
      </c>
      <c r="B19" s="858" t="s">
        <v>297</v>
      </c>
      <c r="C19" s="941"/>
      <c r="D19" s="941"/>
      <c r="E19" s="941"/>
      <c r="F19" s="941"/>
      <c r="G19" s="941"/>
      <c r="H19" s="965"/>
      <c r="I19" s="58"/>
      <c r="J19" s="58"/>
      <c r="K19" s="58"/>
    </row>
    <row r="20" spans="1:11" ht="31.5" customHeight="1" x14ac:dyDescent="0.25">
      <c r="A20" s="94" t="s">
        <v>295</v>
      </c>
      <c r="B20" s="858" t="s">
        <v>310</v>
      </c>
      <c r="C20" s="941"/>
      <c r="D20" s="941"/>
      <c r="E20" s="941"/>
      <c r="F20" s="941"/>
      <c r="G20" s="941"/>
      <c r="H20" s="965"/>
      <c r="I20" s="58"/>
      <c r="J20" s="58"/>
      <c r="K20" s="58"/>
    </row>
    <row r="21" spans="1:11" ht="31.5" customHeight="1" x14ac:dyDescent="0.25">
      <c r="A21" s="94" t="s">
        <v>11</v>
      </c>
      <c r="B21" s="858" t="s">
        <v>1085</v>
      </c>
      <c r="C21" s="941"/>
      <c r="D21" s="941"/>
      <c r="E21" s="941"/>
      <c r="F21" s="941"/>
      <c r="G21" s="941"/>
      <c r="H21" s="965"/>
      <c r="I21" s="58"/>
      <c r="J21" s="58"/>
      <c r="K21" s="58"/>
    </row>
    <row r="22" spans="1:11" ht="31.5" customHeight="1" x14ac:dyDescent="0.25">
      <c r="A22" s="94" t="s">
        <v>271</v>
      </c>
      <c r="B22" s="858" t="s">
        <v>1086</v>
      </c>
      <c r="C22" s="941"/>
      <c r="D22" s="941"/>
      <c r="E22" s="941"/>
      <c r="F22" s="941"/>
      <c r="G22" s="941"/>
      <c r="H22" s="965"/>
      <c r="I22" s="58"/>
      <c r="J22" s="58"/>
      <c r="K22" s="58"/>
    </row>
    <row r="23" spans="1:11" ht="31.5" customHeight="1" x14ac:dyDescent="0.25">
      <c r="A23" s="94" t="s">
        <v>1083</v>
      </c>
      <c r="B23" s="858" t="s">
        <v>1087</v>
      </c>
      <c r="C23" s="941"/>
      <c r="D23" s="941"/>
      <c r="E23" s="941"/>
      <c r="F23" s="941"/>
      <c r="G23" s="941"/>
      <c r="H23" s="965"/>
      <c r="I23" s="58"/>
      <c r="J23" s="58"/>
      <c r="K23" s="58"/>
    </row>
    <row r="24" spans="1:11" ht="31.5" customHeight="1" x14ac:dyDescent="0.25">
      <c r="A24" s="94" t="s">
        <v>1084</v>
      </c>
      <c r="B24" s="835" t="s">
        <v>1180</v>
      </c>
      <c r="C24" s="835"/>
      <c r="D24" s="835"/>
      <c r="E24" s="835"/>
      <c r="F24" s="835"/>
      <c r="G24" s="835"/>
      <c r="H24" s="835"/>
      <c r="I24" s="58"/>
      <c r="J24" s="58"/>
      <c r="K24" s="58"/>
    </row>
    <row r="25" spans="1:11" x14ac:dyDescent="0.25">
      <c r="A25" s="26"/>
      <c r="B25" s="26"/>
      <c r="C25" s="26"/>
      <c r="D25" s="26"/>
      <c r="E25" s="26"/>
      <c r="F25" s="26"/>
      <c r="G25" s="26"/>
      <c r="H25" s="26"/>
      <c r="I25" s="26"/>
    </row>
    <row r="26" spans="1:11" ht="15" customHeight="1" x14ac:dyDescent="0.25">
      <c r="A26" s="767" t="s">
        <v>206</v>
      </c>
      <c r="B26" s="767"/>
      <c r="C26" s="776" t="s">
        <v>886</v>
      </c>
      <c r="D26" s="776"/>
      <c r="E26" s="776"/>
      <c r="F26" s="776"/>
      <c r="G26" s="776"/>
      <c r="H26" s="776"/>
      <c r="I26" s="776"/>
    </row>
    <row r="27" spans="1:11" x14ac:dyDescent="0.25">
      <c r="C27" s="776" t="s">
        <v>1090</v>
      </c>
      <c r="D27" s="776"/>
      <c r="E27" s="776"/>
      <c r="F27" s="776"/>
      <c r="G27" s="776"/>
      <c r="H27" s="776"/>
      <c r="I27" s="776"/>
    </row>
    <row r="28" spans="1:11" x14ac:dyDescent="0.25">
      <c r="C28" s="776" t="s">
        <v>1089</v>
      </c>
      <c r="D28" s="776"/>
      <c r="E28" s="776"/>
      <c r="F28" s="776"/>
      <c r="G28" s="776"/>
      <c r="H28" s="776"/>
      <c r="I28" s="776"/>
    </row>
  </sheetData>
  <mergeCells count="21">
    <mergeCell ref="B10:F10"/>
    <mergeCell ref="C26:I26"/>
    <mergeCell ref="C27:I27"/>
    <mergeCell ref="C28:I28"/>
    <mergeCell ref="B4:I4"/>
    <mergeCell ref="B6:F6"/>
    <mergeCell ref="B14:H14"/>
    <mergeCell ref="C8:E8"/>
    <mergeCell ref="B12:H12"/>
    <mergeCell ref="B13:H13"/>
    <mergeCell ref="A26:B26"/>
    <mergeCell ref="B21:H21"/>
    <mergeCell ref="B17:H17"/>
    <mergeCell ref="B18:H18"/>
    <mergeCell ref="B15:H15"/>
    <mergeCell ref="B24:H24"/>
    <mergeCell ref="B16:H16"/>
    <mergeCell ref="B20:H20"/>
    <mergeCell ref="B19:H19"/>
    <mergeCell ref="B22:H22"/>
    <mergeCell ref="B23:H23"/>
  </mergeCells>
  <phoneticPr fontId="2" type="noConversion"/>
  <pageMargins left="0.75" right="0.75" top="1" bottom="1" header="0.5" footer="0.5"/>
  <pageSetup paperSize="9" orientation="portrait" horizontalDpi="0" verticalDpi="0" r:id="rId1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65</vt:i4>
      </vt:variant>
      <vt:variant>
        <vt:lpstr>Именованные диапазоны</vt:lpstr>
      </vt:variant>
      <vt:variant>
        <vt:i4>3</vt:i4>
      </vt:variant>
    </vt:vector>
  </HeadingPairs>
  <TitlesOfParts>
    <vt:vector size="68" baseType="lpstr">
      <vt:lpstr>введ</vt:lpstr>
      <vt:lpstr>150.00</vt:lpstr>
      <vt:lpstr>150.01</vt:lpstr>
      <vt:lpstr>150.02</vt:lpstr>
      <vt:lpstr>150.03</vt:lpstr>
      <vt:lpstr>150.04</vt:lpstr>
      <vt:lpstr>150.05 ФА</vt:lpstr>
      <vt:lpstr>150.06</vt:lpstr>
      <vt:lpstr>150.07</vt:lpstr>
      <vt:lpstr>150.08</vt:lpstr>
      <vt:lpstr>150.09</vt:lpstr>
      <vt:lpstr>150.12</vt:lpstr>
      <vt:lpstr>№ 1доход реал</vt:lpstr>
      <vt:lpstr>№ 2 доход от прир стоимости </vt:lpstr>
      <vt:lpstr>№ 3 производн фининструменты</vt:lpstr>
      <vt:lpstr>№ 4 списание обязательств</vt:lpstr>
      <vt:lpstr>№ 5 доход по сомнит обяз</vt:lpstr>
      <vt:lpstr>№ 6 доход от уступки</vt:lpstr>
      <vt:lpstr>№ 7 доход от выб ФА</vt:lpstr>
      <vt:lpstr>№ 8 доход от корректировки</vt:lpstr>
      <vt:lpstr>№ 9 превышение отчислений</vt:lpstr>
      <vt:lpstr>№ 10 нецелевое использование</vt:lpstr>
      <vt:lpstr>№ 11 штрафы пени</vt:lpstr>
      <vt:lpstr>№ 12 дивид вознагр</vt:lpstr>
      <vt:lpstr>№ 13 курсовые разницы</vt:lpstr>
      <vt:lpstr>№ 14 депозит в ислам банке</vt:lpstr>
      <vt:lpstr>№ 15 другие доходы</vt:lpstr>
      <vt:lpstr>№ 17 коррект СГД</vt:lpstr>
      <vt:lpstr>№ 18 корректир СГД</vt:lpstr>
      <vt:lpstr>20.3A ТМЗ</vt:lpstr>
      <vt:lpstr>20.3B фин. услуги</vt:lpstr>
      <vt:lpstr>20.3C рекламные усл.</vt:lpstr>
      <vt:lpstr>20.3D консультационные услуги</vt:lpstr>
      <vt:lpstr>20.3E маркетинговые усл.</vt:lpstr>
      <vt:lpstr>20.3F дизайнерские услуги</vt:lpstr>
      <vt:lpstr>20.3G инжиниринговые услуги</vt:lpstr>
      <vt:lpstr>20.3H прочие</vt:lpstr>
      <vt:lpstr>20.4 доходы работников</vt:lpstr>
      <vt:lpstr>№ 20.5, 20.9 РБП</vt:lpstr>
      <vt:lpstr>150.05ФА  контракт</vt:lpstr>
      <vt:lpstr>150.05 ФА внеконтрактная</vt:lpstr>
      <vt:lpstr>150.05 ФА общие</vt:lpstr>
      <vt:lpstr>150.05 ФА общие распределение</vt:lpstr>
      <vt:lpstr>№20.6 текущий ремонт</vt:lpstr>
      <vt:lpstr>№ 20.7 капитал.ремонт</vt:lpstr>
      <vt:lpstr>№ 20.8 не вычет</vt:lpstr>
      <vt:lpstr>№ 21 штрафы</vt:lpstr>
      <vt:lpstr>№ 22 НДС</vt:lpstr>
      <vt:lpstr>№ 24 соцотчисл</vt:lpstr>
      <vt:lpstr>№ 25 вознагражд</vt:lpstr>
      <vt:lpstr>№26 команд расх</vt:lpstr>
      <vt:lpstr>№ 27 сомнит обязат</vt:lpstr>
      <vt:lpstr>№ 28 сомнит треб</vt:lpstr>
      <vt:lpstr>№ 29ликвидация последствий</vt:lpstr>
      <vt:lpstr>№30 наука</vt:lpstr>
      <vt:lpstr>№ 31 страхование</vt:lpstr>
      <vt:lpstr>№ 32 геология разведка</vt:lpstr>
      <vt:lpstr>№33 обучение</vt:lpstr>
      <vt:lpstr>№ 35 налоги</vt:lpstr>
      <vt:lpstr>№ 37 ИНП</vt:lpstr>
      <vt:lpstr>№ 38 другие вычеты</vt:lpstr>
      <vt:lpstr>№ 38 ОСМС</vt:lpstr>
      <vt:lpstr>№ 40 коррект дох и вычетов</vt:lpstr>
      <vt:lpstr>№ 50 убытки перенос</vt:lpstr>
      <vt:lpstr>Лист1</vt:lpstr>
      <vt:lpstr>введ!_SUB100</vt:lpstr>
      <vt:lpstr>введ!sub1002163307</vt:lpstr>
      <vt:lpstr>'150.00'!Область_печати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komanchuk</dc:creator>
  <cp:lastModifiedBy>Юлия Сулейманова</cp:lastModifiedBy>
  <cp:lastPrinted>2020-03-23T10:06:41Z</cp:lastPrinted>
  <dcterms:created xsi:type="dcterms:W3CDTF">2012-08-23T02:55:12Z</dcterms:created>
  <dcterms:modified xsi:type="dcterms:W3CDTF">2022-07-22T05:03:32Z</dcterms:modified>
</cp:coreProperties>
</file>